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0" yWindow="960" windowWidth="20730" windowHeight="11760" tabRatio="500"/>
  </bookViews>
  <sheets>
    <sheet name="Reference" sheetId="2" r:id="rId1"/>
    <sheet name="Table 10.8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3" i="1" l="1"/>
  <c r="G36" i="1"/>
  <c r="BO3" i="1"/>
  <c r="G35" i="1"/>
  <c r="BN3" i="1"/>
  <c r="G34" i="1"/>
  <c r="BM3" i="1"/>
  <c r="G33" i="1"/>
  <c r="BT3" i="1"/>
  <c r="G32" i="1"/>
  <c r="BR3" i="1"/>
  <c r="G31" i="1"/>
  <c r="BF3" i="1"/>
  <c r="G28" i="1"/>
  <c r="BF4" i="1"/>
  <c r="F28" i="1"/>
  <c r="AK3" i="1"/>
  <c r="G27" i="1"/>
  <c r="AK4" i="1"/>
  <c r="F27" i="1"/>
  <c r="S3" i="1"/>
  <c r="G24" i="1"/>
  <c r="S4" i="1"/>
  <c r="F24" i="1"/>
  <c r="P3" i="1"/>
  <c r="G23" i="1"/>
  <c r="P4" i="1"/>
  <c r="F23" i="1"/>
  <c r="BC3" i="1"/>
  <c r="G20" i="1"/>
  <c r="BC4" i="1"/>
  <c r="F20" i="1"/>
  <c r="AT3" i="1"/>
  <c r="G19" i="1"/>
  <c r="AT4" i="1"/>
  <c r="F19" i="1"/>
  <c r="AQ3" i="1"/>
  <c r="G18" i="1"/>
  <c r="AQ4" i="1"/>
  <c r="F18" i="1"/>
  <c r="AH3" i="1"/>
  <c r="G17" i="1"/>
  <c r="AH4" i="1"/>
  <c r="F17" i="1"/>
  <c r="AB3" i="1"/>
  <c r="G16" i="1"/>
  <c r="AB4" i="1"/>
  <c r="F16" i="1"/>
  <c r="Y3" i="1"/>
  <c r="G15" i="1"/>
  <c r="Y4" i="1"/>
  <c r="F15" i="1"/>
  <c r="AZ3" i="1"/>
  <c r="G12" i="1"/>
  <c r="AZ4" i="1"/>
  <c r="F12" i="1"/>
  <c r="AW3" i="1"/>
  <c r="G11" i="1"/>
  <c r="AW4" i="1"/>
  <c r="F11" i="1"/>
  <c r="AN3" i="1"/>
  <c r="G10" i="1"/>
  <c r="AN4" i="1"/>
  <c r="F10" i="1"/>
  <c r="AE3" i="1"/>
  <c r="G9" i="1"/>
  <c r="V3" i="1"/>
  <c r="G8" i="1"/>
  <c r="V4" i="1"/>
  <c r="F8" i="1"/>
  <c r="BT4" i="1"/>
  <c r="BR4" i="1"/>
  <c r="BP4" i="1"/>
  <c r="BO4" i="1"/>
  <c r="BN4" i="1"/>
  <c r="BM4" i="1"/>
  <c r="BL4" i="1"/>
  <c r="AE4" i="1"/>
  <c r="BI4" i="1"/>
  <c r="BL3" i="1"/>
  <c r="BI3" i="1"/>
</calcChain>
</file>

<file path=xl/comments1.xml><?xml version="1.0" encoding="utf-8"?>
<comments xmlns="http://schemas.openxmlformats.org/spreadsheetml/2006/main">
  <authors>
    <author>creinhart</author>
  </authors>
  <commentList>
    <comment ref="AV43" authorId="0">
      <text>
        <r>
          <rPr>
            <b/>
            <sz val="10"/>
            <color indexed="81"/>
            <rFont val="Tahoma"/>
            <family val="2"/>
          </rPr>
          <t>creinhart:</t>
        </r>
        <r>
          <rPr>
            <sz val="10"/>
            <color indexed="81"/>
            <rFont val="Tahoma"/>
            <family val="2"/>
          </rPr>
          <t xml:space="preserve">
through July assuming same rate of change for the balance of the year.</t>
        </r>
      </text>
    </comment>
  </commentList>
</comments>
</file>

<file path=xl/sharedStrings.xml><?xml version="1.0" encoding="utf-8"?>
<sst xmlns="http://schemas.openxmlformats.org/spreadsheetml/2006/main" count="486" uniqueCount="170">
  <si>
    <t>Real house prices</t>
  </si>
  <si>
    <t>Ongoing episodes</t>
  </si>
  <si>
    <t>Country</t>
  </si>
  <si>
    <t>Argentina</t>
  </si>
  <si>
    <t>Colombia</t>
  </si>
  <si>
    <t>Finland</t>
  </si>
  <si>
    <t>Hong Kong</t>
  </si>
  <si>
    <t>Indonesia</t>
  </si>
  <si>
    <t>Japan</t>
  </si>
  <si>
    <t>Malaysia</t>
  </si>
  <si>
    <t>Norway</t>
  </si>
  <si>
    <t>Philippines</t>
  </si>
  <si>
    <t>South Korea</t>
  </si>
  <si>
    <t>Spain</t>
  </si>
  <si>
    <t>Sweden</t>
  </si>
  <si>
    <t>Thailand</t>
  </si>
  <si>
    <t>US</t>
  </si>
  <si>
    <t>Historical average</t>
  </si>
  <si>
    <t>Austria</t>
  </si>
  <si>
    <t>Ireland</t>
  </si>
  <si>
    <t>UK</t>
  </si>
  <si>
    <t>Hungary</t>
  </si>
  <si>
    <t>Iceland</t>
  </si>
  <si>
    <t>Peak-trough decline</t>
  </si>
  <si>
    <t>Crisis</t>
  </si>
  <si>
    <t>Peak</t>
  </si>
  <si>
    <t>Trough</t>
  </si>
  <si>
    <t>Duration</t>
  </si>
  <si>
    <t>Magnitude of</t>
  </si>
  <si>
    <t>Duration in years</t>
  </si>
  <si>
    <t>date</t>
  </si>
  <si>
    <t>of downturn</t>
  </si>
  <si>
    <t>decline</t>
  </si>
  <si>
    <t>Frequency of series</t>
  </si>
  <si>
    <t>Bi-annual</t>
  </si>
  <si>
    <t>Quarterly</t>
  </si>
  <si>
    <t>Monthly</t>
  </si>
  <si>
    <t>Semi-annual</t>
  </si>
  <si>
    <t>Annual</t>
  </si>
  <si>
    <t>(in years)</t>
  </si>
  <si>
    <t>(in percent)</t>
  </si>
  <si>
    <t>Q4 1997</t>
  </si>
  <si>
    <t>Q1 1994</t>
  </si>
  <si>
    <t>Q4 1994</t>
  </si>
  <si>
    <t>Q1 1990</t>
  </si>
  <si>
    <t>Q1 1995</t>
  </si>
  <si>
    <t>Q1 2000</t>
  </si>
  <si>
    <t>Advanced economies: The Big 5</t>
  </si>
  <si>
    <t>Q1 1998</t>
  </si>
  <si>
    <t>Q2 1994</t>
  </si>
  <si>
    <t>Q2 1990</t>
  </si>
  <si>
    <t>Q2 1995</t>
  </si>
  <si>
    <t>Q2 2000</t>
  </si>
  <si>
    <t>1989:Q2</t>
  </si>
  <si>
    <t>1995:Q4</t>
  </si>
  <si>
    <t>Q2 1998</t>
  </si>
  <si>
    <t>Q3 1994</t>
  </si>
  <si>
    <t>Q3 1990</t>
  </si>
  <si>
    <t>Q3 1995</t>
  </si>
  <si>
    <t>Q3 2000</t>
  </si>
  <si>
    <t>1991:Q1</t>
  </si>
  <si>
    <t>Ongoing</t>
  </si>
  <si>
    <t>Q3 1998</t>
  </si>
  <si>
    <t>Q4 1990</t>
  </si>
  <si>
    <t>Q4 1995</t>
  </si>
  <si>
    <t>Q4 2000</t>
  </si>
  <si>
    <t>1987:Q2</t>
  </si>
  <si>
    <t>1993:Q1</t>
  </si>
  <si>
    <t>Q4 1998</t>
  </si>
  <si>
    <t>Q1 1991</t>
  </si>
  <si>
    <t>Q1 1996</t>
  </si>
  <si>
    <t>Q1 2001</t>
  </si>
  <si>
    <t>Q1 1999</t>
  </si>
  <si>
    <t>Q2 1991</t>
  </si>
  <si>
    <t>Q2 1996</t>
  </si>
  <si>
    <t>Q2 2001</t>
  </si>
  <si>
    <t>1990:Q2</t>
  </si>
  <si>
    <t>1994:Q4</t>
  </si>
  <si>
    <t>Q2 1999</t>
  </si>
  <si>
    <t>Q3 1991</t>
  </si>
  <si>
    <t>Q3 1996</t>
  </si>
  <si>
    <t>Q3 2001</t>
  </si>
  <si>
    <t>Q3 1999</t>
  </si>
  <si>
    <t>Q4 1991</t>
  </si>
  <si>
    <t>Q4 1996</t>
  </si>
  <si>
    <t>Q4 2001</t>
  </si>
  <si>
    <t>Asia crisis: The Big 6</t>
  </si>
  <si>
    <t>Q4 1999</t>
  </si>
  <si>
    <t>Q1 1992</t>
  </si>
  <si>
    <t>Q1 1997</t>
  </si>
  <si>
    <t>Q1 2002</t>
  </si>
  <si>
    <t>1997:Q2</t>
  </si>
  <si>
    <t>2003:Q2</t>
  </si>
  <si>
    <t>Q2 1992</t>
  </si>
  <si>
    <t>Q2 1997</t>
  </si>
  <si>
    <t>Q2 2002</t>
  </si>
  <si>
    <t>1994:Q1</t>
  </si>
  <si>
    <t>1999:Q1</t>
  </si>
  <si>
    <t>Q3 1992</t>
  </si>
  <si>
    <t>Q3 1997</t>
  </si>
  <si>
    <t>Q3 2002</t>
  </si>
  <si>
    <t>Q4 1992</t>
  </si>
  <si>
    <t>Q4 2002</t>
  </si>
  <si>
    <t>1997:Q1</t>
  </si>
  <si>
    <t>2004:Q3</t>
  </si>
  <si>
    <t>Q1 1993</t>
  </si>
  <si>
    <t>Q1 2003</t>
  </si>
  <si>
    <t>2001:Q2</t>
  </si>
  <si>
    <t>Q2 1993</t>
  </si>
  <si>
    <t>Q2 2003</t>
  </si>
  <si>
    <t>1995:Q3</t>
  </si>
  <si>
    <t>1999:Q4</t>
  </si>
  <si>
    <t>Q3 1993</t>
  </si>
  <si>
    <t>Q3 2003</t>
  </si>
  <si>
    <t>Q4 1993</t>
  </si>
  <si>
    <t>Q4 2003</t>
  </si>
  <si>
    <t>Other emerging</t>
  </si>
  <si>
    <t>Q1 2004</t>
  </si>
  <si>
    <t>Q2 2004</t>
  </si>
  <si>
    <t>Q3 2004</t>
  </si>
  <si>
    <t>Q4 2004</t>
  </si>
  <si>
    <t>Historical episodes</t>
  </si>
  <si>
    <t>Q1 2005</t>
  </si>
  <si>
    <t>Q2 2005</t>
  </si>
  <si>
    <t>Q3 2005</t>
  </si>
  <si>
    <t>Q4 2005</t>
  </si>
  <si>
    <t>Current cases</t>
  </si>
  <si>
    <t>Q1 2006</t>
  </si>
  <si>
    <t>Q2 2006</t>
  </si>
  <si>
    <t>Q3 2006</t>
  </si>
  <si>
    <t>Q4 2006</t>
  </si>
  <si>
    <t>2007:Q1</t>
  </si>
  <si>
    <t>Q1 2007</t>
  </si>
  <si>
    <t>Q2 2007</t>
  </si>
  <si>
    <t>Q3 2007</t>
  </si>
  <si>
    <t>Q4 2007</t>
  </si>
  <si>
    <t>Q1 2008</t>
  </si>
  <si>
    <t>Argentina: Average value of old apartments in Buenos Aires, Reporte Immobiliario</t>
  </si>
  <si>
    <t>Q2 2008</t>
  </si>
  <si>
    <t xml:space="preserve">Austria: Residential property price index, Vienna, Oesterreichische Nationalbank </t>
  </si>
  <si>
    <t>Q3 2008</t>
  </si>
  <si>
    <t>Colombia: New housing price index, total of 23 municipalities, Departamento Administrativo Nacional de Estadística (DANE).</t>
  </si>
  <si>
    <t>Q4 2008</t>
  </si>
  <si>
    <t>Finland: Quarterly residential property prices, Bank of International Settlements (BIS).</t>
  </si>
  <si>
    <t>Q1 2009</t>
  </si>
  <si>
    <t>Hong Kong: HKU-  real estate index series, Versitech, Ltd.</t>
  </si>
  <si>
    <t>Hungary: Average price of old condominiums, Budapest, Otthon Centrum.</t>
  </si>
  <si>
    <t>Iceland: House price index, Statistics Iceland.</t>
  </si>
  <si>
    <t>Indonesia: Residential property price index, new houses, new developments, big cities, Bank of Indonesia.</t>
  </si>
  <si>
    <t>Ireland: Average house price, ESRI/ Permanent TSB.</t>
  </si>
  <si>
    <t>Japan: Quarterly residential property prices, Bank of International Settlements (BIS).</t>
  </si>
  <si>
    <t>Malaysia: House price index, Bank Negara.</t>
  </si>
  <si>
    <t>Norway: 1970-2008, Annual residential property prices, Bank of International Settlements (BIS) and</t>
  </si>
  <si>
    <t>1819-2005, Norges Bank.</t>
  </si>
  <si>
    <t>Philippines: Prime 3BR condominium price, Makati Central Business District, Colliers International.</t>
  </si>
  <si>
    <t>South Korea: Housing price index, Kookmin Bank.</t>
  </si>
  <si>
    <t>Spain: Annual residential property prices, Bank of International Settlements (BIS) and</t>
  </si>
  <si>
    <t>House price index, appraised housing, Banco de España.</t>
  </si>
  <si>
    <t>Sweden: Real estate price index for 1&amp;2 dwelling buildings, Statistics Sweden.</t>
  </si>
  <si>
    <t>Thailand: House price index, single detached house, Bank of Thailand.</t>
  </si>
  <si>
    <t>UK: Quarterly residential property prices, Bank of International Settlements (BIS).</t>
  </si>
  <si>
    <t>US: Case-Shiller, national house price index, US, Standard and Poor's and</t>
  </si>
  <si>
    <t>1890-2007, Shiller (2005).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</si>
  <si>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</si>
  <si>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</si>
  <si>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</si>
  <si>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</si>
  <si>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10.8 Cycles of real  housing prices and banking crises </t>
  </si>
  <si>
    <t>page 160</t>
  </si>
  <si>
    <t>Sources: Bank of Inetrnational Settlements and individual country sources described in appendixes A.1 and A.2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</si>
</sst>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yyyy\-mm\-dd"/>
    <numFmt numFmtId="166" formatCode="[$-409]mmm\-yy;@"/>
    <numFmt numFmtId="167" formatCode="_(* #,##0_);_(* \(#,##0\);_(* &quot;-&quot;??_);_(@_)"/>
    <numFmt numFmtId="168" formatCode="_(* #,##0.0_);_(* \(#,##0.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12"/>
      <name val="Times New Roman"/>
      <family val="1"/>
    </font>
    <font>
      <sz val="12"/>
      <color rgb="FF333333"/>
      <name val="Times New Roman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0" borderId="0" xfId="0" applyFont="1" applyFill="1"/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vertical="top" wrapText="1"/>
    </xf>
    <xf numFmtId="164" fontId="2" fillId="0" borderId="0" xfId="0" applyNumberFormat="1" applyFont="1"/>
    <xf numFmtId="164" fontId="2" fillId="3" borderId="0" xfId="0" applyNumberFormat="1" applyFont="1" applyFill="1"/>
    <xf numFmtId="0" fontId="2" fillId="2" borderId="1" xfId="0" applyFont="1" applyFill="1" applyBorder="1"/>
    <xf numFmtId="1" fontId="2" fillId="0" borderId="0" xfId="0" applyNumberFormat="1" applyFont="1"/>
    <xf numFmtId="0" fontId="2" fillId="2" borderId="0" xfId="0" applyFont="1" applyFill="1" applyBorder="1"/>
    <xf numFmtId="0" fontId="2" fillId="2" borderId="2" xfId="0" applyFont="1" applyFill="1" applyBorder="1"/>
    <xf numFmtId="17" fontId="4" fillId="0" borderId="0" xfId="0" applyNumberFormat="1" applyFont="1" applyFill="1"/>
    <xf numFmtId="2" fontId="2" fillId="5" borderId="0" xfId="0" applyNumberFormat="1" applyFont="1" applyFill="1"/>
    <xf numFmtId="165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 applyFill="1" applyBorder="1"/>
    <xf numFmtId="17" fontId="2" fillId="0" borderId="0" xfId="0" applyNumberFormat="1" applyFont="1" applyFill="1"/>
    <xf numFmtId="0" fontId="2" fillId="0" borderId="0" xfId="0" applyNumberFormat="1" applyFont="1" applyFill="1"/>
    <xf numFmtId="0" fontId="2" fillId="0" borderId="0" xfId="2" applyFont="1" applyFill="1" applyBorder="1" applyAlignment="1">
      <alignment horizontal="center"/>
    </xf>
    <xf numFmtId="2" fontId="2" fillId="0" borderId="0" xfId="2" applyNumberFormat="1" applyFont="1" applyFill="1" applyBorder="1"/>
    <xf numFmtId="167" fontId="2" fillId="0" borderId="0" xfId="1" applyNumberFormat="1" applyFont="1"/>
    <xf numFmtId="17" fontId="2" fillId="0" borderId="0" xfId="0" applyNumberFormat="1" applyFont="1" applyFill="1" applyBorder="1"/>
    <xf numFmtId="2" fontId="2" fillId="3" borderId="0" xfId="0" applyNumberFormat="1" applyFont="1" applyFill="1"/>
    <xf numFmtId="168" fontId="2" fillId="0" borderId="0" xfId="1" applyNumberFormat="1" applyFont="1"/>
    <xf numFmtId="43" fontId="2" fillId="0" borderId="0" xfId="1" applyFont="1"/>
    <xf numFmtId="2" fontId="2" fillId="0" borderId="0" xfId="0" applyNumberFormat="1" applyFon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164" fontId="2" fillId="5" borderId="0" xfId="0" applyNumberFormat="1" applyFont="1" applyFill="1"/>
    <xf numFmtId="43" fontId="2" fillId="5" borderId="0" xfId="1" applyFont="1" applyFill="1"/>
    <xf numFmtId="2" fontId="2" fillId="5" borderId="0" xfId="2" applyNumberFormat="1" applyFont="1" applyFill="1" applyBorder="1"/>
    <xf numFmtId="167" fontId="2" fillId="5" borderId="0" xfId="1" applyNumberFormat="1" applyFont="1" applyFill="1"/>
    <xf numFmtId="2" fontId="2" fillId="6" borderId="0" xfId="2" applyNumberFormat="1" applyFont="1" applyFill="1" applyBorder="1"/>
    <xf numFmtId="2" fontId="2" fillId="6" borderId="0" xfId="0" applyNumberFormat="1" applyFont="1" applyFill="1"/>
    <xf numFmtId="1" fontId="2" fillId="2" borderId="0" xfId="0" applyNumberFormat="1" applyFont="1" applyFill="1"/>
    <xf numFmtId="0" fontId="2" fillId="5" borderId="0" xfId="0" applyFont="1" applyFill="1"/>
    <xf numFmtId="164" fontId="2" fillId="6" borderId="0" xfId="0" applyNumberFormat="1" applyFont="1" applyFill="1"/>
    <xf numFmtId="0" fontId="2" fillId="6" borderId="0" xfId="0" applyFont="1" applyFill="1"/>
    <xf numFmtId="17" fontId="2" fillId="2" borderId="0" xfId="0" applyNumberFormat="1" applyFont="1" applyFill="1"/>
    <xf numFmtId="168" fontId="2" fillId="5" borderId="0" xfId="1" applyNumberFormat="1" applyFont="1" applyFill="1"/>
    <xf numFmtId="0" fontId="2" fillId="2" borderId="3" xfId="0" applyFont="1" applyFill="1" applyBorder="1"/>
    <xf numFmtId="17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164" fontId="2" fillId="2" borderId="3" xfId="0" applyNumberFormat="1" applyFont="1" applyFill="1" applyBorder="1"/>
    <xf numFmtId="167" fontId="2" fillId="6" borderId="0" xfId="1" applyNumberFormat="1" applyFont="1" applyFill="1"/>
    <xf numFmtId="0" fontId="2" fillId="0" borderId="0" xfId="2" applyFont="1" applyFill="1" applyAlignment="1">
      <alignment horizontal="center"/>
    </xf>
    <xf numFmtId="2" fontId="2" fillId="0" borderId="0" xfId="2" applyNumberFormat="1" applyFont="1" applyBorder="1"/>
    <xf numFmtId="0" fontId="2" fillId="2" borderId="0" xfId="7" applyFill="1" applyAlignment="1"/>
    <xf numFmtId="0" fontId="2" fillId="0" borderId="0" xfId="7" applyAlignment="1"/>
    <xf numFmtId="0" fontId="2" fillId="0" borderId="0" xfId="7"/>
    <xf numFmtId="0" fontId="3" fillId="7" borderId="4" xfId="7" applyFont="1" applyFill="1" applyBorder="1" applyAlignment="1"/>
    <xf numFmtId="0" fontId="3" fillId="7" borderId="1" xfId="7" applyFont="1" applyFill="1" applyBorder="1" applyAlignment="1"/>
    <xf numFmtId="0" fontId="3" fillId="7" borderId="5" xfId="7" applyFont="1" applyFill="1" applyBorder="1" applyAlignment="1"/>
    <xf numFmtId="0" fontId="3" fillId="7" borderId="6" xfId="7" applyFont="1" applyFill="1" applyBorder="1" applyAlignment="1"/>
    <xf numFmtId="0" fontId="3" fillId="7" borderId="0" xfId="7" applyFont="1" applyFill="1" applyBorder="1" applyAlignment="1"/>
    <xf numFmtId="0" fontId="3" fillId="7" borderId="7" xfId="7" applyFont="1" applyFill="1" applyBorder="1" applyAlignment="1"/>
    <xf numFmtId="0" fontId="8" fillId="7" borderId="6" xfId="7" applyFont="1" applyFill="1" applyBorder="1" applyAlignment="1"/>
    <xf numFmtId="0" fontId="3" fillId="7" borderId="8" xfId="7" applyFont="1" applyFill="1" applyBorder="1" applyAlignment="1"/>
    <xf numFmtId="0" fontId="3" fillId="7" borderId="3" xfId="7" applyFont="1" applyFill="1" applyBorder="1" applyAlignment="1"/>
    <xf numFmtId="0" fontId="3" fillId="7" borderId="9" xfId="7" applyFont="1" applyFill="1" applyBorder="1" applyAlignment="1"/>
    <xf numFmtId="0" fontId="9" fillId="2" borderId="0" xfId="7" applyFont="1" applyFill="1" applyAlignment="1">
      <alignment vertical="center"/>
    </xf>
    <xf numFmtId="0" fontId="3" fillId="2" borderId="0" xfId="7" applyFont="1" applyFill="1" applyAlignment="1"/>
    <xf numFmtId="0" fontId="0" fillId="0" borderId="0" xfId="8" applyFont="1" applyAlignment="1">
      <alignment horizontal="right"/>
    </xf>
    <xf numFmtId="0" fontId="5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</cellXfs>
  <cellStyles count="13">
    <cellStyle name="ANCLAS,REZONES Y SUS PARTES,DE FUNDICION,DE HIERRO O DE ACERO" xfId="3"/>
    <cellStyle name="ANCLAS,REZONES Y SUS PARTES,DE FUNDICION,DE HIERRO O DE ACERO 2" xfId="9"/>
    <cellStyle name="ANCLAS,REZONES Y SUS PARTES,DE FUNDICION,DE HIERRO O DE ACERO 3" xfId="8"/>
    <cellStyle name="bstitutes]_x000d__x000d_; The following mappings take Word for MS-DOS names, PostScript names, and TrueType_x000d__x000d_; names into account" xfId="4"/>
    <cellStyle name="Comma" xfId="1" builtinId="3"/>
    <cellStyle name="Followed Hyperlink" xfId="12" builtinId="9" hidden="1"/>
    <cellStyle name="Hyperlink" xfId="11" builtinId="8" hidden="1"/>
    <cellStyle name="Normal" xfId="0" builtinId="0"/>
    <cellStyle name="Normal 2" xfId="5"/>
    <cellStyle name="Normal 3" xfId="6"/>
    <cellStyle name="Normal 3 2" xfId="10"/>
    <cellStyle name="Normal 4" xfId="7"/>
    <cellStyle name="Normal_HMSsheets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B9" sqref="B9"/>
    </sheetView>
  </sheetViews>
  <sheetFormatPr defaultColWidth="8.85546875" defaultRowHeight="12.75" x14ac:dyDescent="0.2"/>
  <cols>
    <col min="1" max="16384" width="8.85546875" style="53"/>
  </cols>
  <sheetData>
    <row r="1" spans="1:59" ht="13.5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6.5" thickTop="1" x14ac:dyDescent="0.25">
      <c r="A2" s="51"/>
      <c r="B2" s="54" t="s">
        <v>163</v>
      </c>
      <c r="C2" s="55"/>
      <c r="D2" s="55"/>
      <c r="E2" s="55"/>
      <c r="F2" s="55"/>
      <c r="G2" s="55"/>
      <c r="H2" s="56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</row>
    <row r="3" spans="1:59" ht="15.75" x14ac:dyDescent="0.25">
      <c r="A3" s="51"/>
      <c r="B3" s="57" t="s">
        <v>164</v>
      </c>
      <c r="C3" s="58"/>
      <c r="D3" s="58"/>
      <c r="E3" s="58"/>
      <c r="F3" s="58"/>
      <c r="G3" s="58"/>
      <c r="H3" s="59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</row>
    <row r="4" spans="1:59" ht="15.75" x14ac:dyDescent="0.25">
      <c r="A4" s="51"/>
      <c r="B4" s="60" t="s">
        <v>165</v>
      </c>
      <c r="C4" s="58"/>
      <c r="D4" s="58"/>
      <c r="E4" s="58"/>
      <c r="F4" s="58"/>
      <c r="G4" s="58"/>
      <c r="H4" s="59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</row>
    <row r="5" spans="1:59" ht="15.75" x14ac:dyDescent="0.25">
      <c r="A5" s="51"/>
      <c r="B5" s="57" t="s">
        <v>166</v>
      </c>
      <c r="C5" s="58"/>
      <c r="D5" s="58"/>
      <c r="E5" s="58"/>
      <c r="F5" s="58"/>
      <c r="G5" s="58"/>
      <c r="H5" s="59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</row>
    <row r="6" spans="1:59" ht="16.5" thickBot="1" x14ac:dyDescent="0.3">
      <c r="A6" s="51"/>
      <c r="B6" s="61"/>
      <c r="C6" s="62"/>
      <c r="D6" s="62"/>
      <c r="E6" s="62"/>
      <c r="F6" s="62"/>
      <c r="G6" s="62"/>
      <c r="H6" s="6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7" spans="1:59" ht="13.5" thickTop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ht="15.75" x14ac:dyDescent="0.25">
      <c r="A9" s="51"/>
      <c r="B9" s="64" t="s">
        <v>167</v>
      </c>
      <c r="C9" s="51"/>
      <c r="D9" s="51"/>
      <c r="E9" s="51"/>
      <c r="F9" s="51"/>
      <c r="G9" s="51"/>
      <c r="H9" s="51"/>
      <c r="I9" s="51"/>
      <c r="K9" s="51"/>
      <c r="L9" s="51"/>
      <c r="M9" s="65" t="s">
        <v>168</v>
      </c>
      <c r="N9" s="51"/>
      <c r="O9" s="51"/>
      <c r="P9" s="51"/>
      <c r="Q9" s="51"/>
      <c r="R9" s="51"/>
      <c r="S9" s="66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5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5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1:59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1:5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1:59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:59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1:59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1:59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1:59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1:59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1:59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1:59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1:59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1:59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1:59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59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1:59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1:59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1:59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1:59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1:59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1:59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1:59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1:59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1:59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1:59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1:59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1:59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1:59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1:59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1:59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1:59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1:59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1:59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1:59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59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1:59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1:59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59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59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1:59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1:59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59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59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59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59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59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59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59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59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59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59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59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59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1:59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1:59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1:59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59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1:59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1:59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1:59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1:59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59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1:59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1:59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1:59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1:59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1:59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1:59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1:59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1:59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1:59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1:59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1:59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1:59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1:59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1:59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1:59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1:59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59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1:59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1:59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1:59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1:59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1:59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1:59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1:59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1:59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1:59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1:59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1:59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1:59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1:59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1:59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1:59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1:59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1:59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1:59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1:59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spans="1:59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</row>
    <row r="141" spans="1:59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1:59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</row>
    <row r="143" spans="1:59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1:59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</row>
    <row r="145" spans="1:59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</row>
    <row r="146" spans="1:59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</row>
    <row r="147" spans="1:59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1:59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</row>
    <row r="149" spans="1:59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</row>
    <row r="150" spans="1:59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</row>
    <row r="151" spans="1:59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1:59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</row>
    <row r="153" spans="1:59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1:59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</row>
    <row r="155" spans="1:59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</row>
    <row r="156" spans="1:59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1:59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</row>
    <row r="158" spans="1:59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</row>
    <row r="159" spans="1:59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</row>
    <row r="160" spans="1:59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</row>
    <row r="161" spans="1:59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</row>
    <row r="162" spans="1:59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</row>
    <row r="163" spans="1:59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1:59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</row>
    <row r="165" spans="1:59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</row>
    <row r="166" spans="1:59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</row>
    <row r="167" spans="1:59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</row>
    <row r="168" spans="1:59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</row>
    <row r="169" spans="1:59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1:59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</row>
    <row r="171" spans="1:59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</row>
    <row r="172" spans="1:59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spans="1:59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</row>
    <row r="174" spans="1:59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</row>
    <row r="175" spans="1:59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</row>
    <row r="176" spans="1:59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  <row r="177" spans="1:59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</row>
    <row r="178" spans="1:59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</row>
    <row r="179" spans="1:59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</row>
    <row r="180" spans="1:59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</row>
    <row r="181" spans="1:59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</row>
    <row r="182" spans="1:59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</row>
    <row r="183" spans="1:59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</row>
    <row r="184" spans="1:59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</row>
    <row r="185" spans="1:59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</row>
    <row r="186" spans="1:59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</row>
    <row r="187" spans="1:59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</row>
    <row r="188" spans="1:59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</row>
    <row r="189" spans="1:59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</row>
    <row r="190" spans="1:59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</row>
    <row r="191" spans="1:59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</row>
    <row r="192" spans="1:59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</row>
    <row r="193" spans="1:59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</row>
    <row r="194" spans="1:59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</row>
    <row r="195" spans="1:59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</row>
    <row r="196" spans="1:59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</row>
    <row r="197" spans="1:59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</row>
    <row r="198" spans="1:59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</row>
    <row r="199" spans="1:59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</row>
    <row r="200" spans="1:59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</row>
    <row r="201" spans="1:59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</row>
    <row r="202" spans="1:59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</row>
    <row r="203" spans="1:59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</row>
    <row r="204" spans="1:59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</row>
    <row r="205" spans="1:59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</row>
    <row r="206" spans="1:59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</row>
    <row r="207" spans="1:59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</row>
    <row r="208" spans="1:59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</row>
    <row r="209" spans="1:59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</row>
    <row r="210" spans="1:59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</row>
    <row r="211" spans="1:59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</row>
    <row r="212" spans="1:59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</row>
    <row r="213" spans="1:59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</row>
    <row r="214" spans="1:59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</row>
    <row r="215" spans="1:59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</row>
    <row r="216" spans="1:59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</row>
    <row r="217" spans="1:59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</row>
    <row r="218" spans="1:59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</row>
    <row r="219" spans="1:59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</row>
    <row r="220" spans="1:59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1:59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</row>
    <row r="222" spans="1:59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</row>
    <row r="223" spans="1:59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</row>
    <row r="224" spans="1:59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</row>
    <row r="225" spans="1:59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</row>
    <row r="226" spans="1:59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</row>
    <row r="227" spans="1:59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</row>
    <row r="228" spans="1:59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</row>
    <row r="229" spans="1:59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</row>
    <row r="230" spans="1:59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</row>
    <row r="231" spans="1:59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</row>
    <row r="232" spans="1:59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</row>
    <row r="233" spans="1:59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</row>
    <row r="234" spans="1:59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</row>
    <row r="235" spans="1:59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</row>
    <row r="236" spans="1:59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</row>
    <row r="237" spans="1:59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</row>
    <row r="238" spans="1:59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</row>
    <row r="239" spans="1:59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</row>
    <row r="240" spans="1:59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</row>
    <row r="241" spans="1:59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</row>
    <row r="242" spans="1:59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</row>
    <row r="243" spans="1:59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</row>
    <row r="244" spans="1:59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</row>
    <row r="245" spans="1:59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</row>
    <row r="246" spans="1:59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</row>
    <row r="247" spans="1:59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</row>
    <row r="248" spans="1:59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</row>
    <row r="249" spans="1:59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</row>
    <row r="250" spans="1:59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</row>
    <row r="251" spans="1:59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</row>
    <row r="252" spans="1:59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</row>
    <row r="253" spans="1:59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</row>
    <row r="254" spans="1:59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</row>
    <row r="255" spans="1:59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</row>
    <row r="256" spans="1:59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</row>
    <row r="257" spans="1:59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</row>
    <row r="258" spans="1:59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</row>
    <row r="259" spans="1:59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</row>
    <row r="260" spans="1:59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</row>
    <row r="261" spans="1:59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</row>
    <row r="262" spans="1:59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</row>
    <row r="263" spans="1:59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</row>
    <row r="264" spans="1:59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</row>
    <row r="265" spans="1:59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</row>
    <row r="266" spans="1:59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</row>
    <row r="267" spans="1:59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</row>
    <row r="268" spans="1:59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</row>
    <row r="269" spans="1:59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</row>
    <row r="270" spans="1:59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</row>
    <row r="271" spans="1:59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</row>
    <row r="272" spans="1:59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</row>
    <row r="273" spans="1:59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</row>
    <row r="274" spans="1:59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</row>
    <row r="275" spans="1:59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</row>
    <row r="276" spans="1:59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</row>
    <row r="277" spans="1:59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</row>
    <row r="278" spans="1:59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</row>
    <row r="279" spans="1:59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</row>
    <row r="280" spans="1:59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</row>
    <row r="281" spans="1:59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</row>
    <row r="282" spans="1:59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</row>
    <row r="283" spans="1:59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</row>
    <row r="284" spans="1:59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</row>
    <row r="285" spans="1:59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</row>
    <row r="286" spans="1:59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</row>
    <row r="287" spans="1:59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</row>
    <row r="288" spans="1:59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</row>
    <row r="289" spans="1:59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</row>
    <row r="290" spans="1:59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</row>
    <row r="291" spans="1:59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</row>
    <row r="292" spans="1:59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</row>
    <row r="293" spans="1:59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</row>
    <row r="294" spans="1:59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</row>
    <row r="295" spans="1:59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</row>
    <row r="296" spans="1:59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</row>
    <row r="297" spans="1:59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</row>
    <row r="298" spans="1:59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</row>
    <row r="299" spans="1:59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</row>
    <row r="300" spans="1:59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</row>
    <row r="301" spans="1:59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</row>
    <row r="302" spans="1:59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</row>
    <row r="303" spans="1:59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</row>
    <row r="304" spans="1:59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</row>
    <row r="305" spans="1:59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</row>
    <row r="306" spans="1:59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</row>
    <row r="307" spans="1:59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</row>
    <row r="308" spans="1:59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</row>
    <row r="309" spans="1:59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</row>
    <row r="310" spans="1:59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</row>
    <row r="311" spans="1:59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</row>
    <row r="312" spans="1:59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</row>
    <row r="313" spans="1:59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</row>
    <row r="314" spans="1:59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</row>
    <row r="315" spans="1:59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</row>
    <row r="316" spans="1:59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</row>
    <row r="317" spans="1:59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</row>
    <row r="318" spans="1:59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</row>
    <row r="319" spans="1:59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</row>
    <row r="320" spans="1:59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</row>
    <row r="321" spans="1:59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</row>
    <row r="322" spans="1:59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</row>
    <row r="323" spans="1:59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</row>
    <row r="324" spans="1:59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</row>
    <row r="325" spans="1:59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</row>
    <row r="326" spans="1:59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</row>
    <row r="327" spans="1:59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</row>
    <row r="328" spans="1:59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</row>
    <row r="329" spans="1:59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</row>
    <row r="330" spans="1:59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</row>
    <row r="331" spans="1:59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</row>
    <row r="332" spans="1:59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</row>
    <row r="333" spans="1:59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</row>
    <row r="334" spans="1:59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</row>
    <row r="335" spans="1:59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</row>
    <row r="336" spans="1:59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</row>
    <row r="337" spans="1:59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</row>
    <row r="338" spans="1:59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</row>
    <row r="339" spans="1:59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</row>
    <row r="340" spans="1:59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</row>
    <row r="341" spans="1:59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</row>
    <row r="342" spans="1:59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</row>
    <row r="343" spans="1:59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</row>
    <row r="344" spans="1:59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</row>
    <row r="345" spans="1:59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</row>
    <row r="346" spans="1:59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</row>
    <row r="347" spans="1:59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</row>
    <row r="348" spans="1:59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</row>
    <row r="349" spans="1:59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</row>
    <row r="350" spans="1:59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</row>
    <row r="351" spans="1:59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</row>
    <row r="352" spans="1:59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</row>
    <row r="353" spans="1:59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</row>
    <row r="354" spans="1:59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</row>
    <row r="355" spans="1:59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</row>
    <row r="356" spans="1:59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</row>
    <row r="357" spans="1:59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</row>
    <row r="358" spans="1:59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</row>
    <row r="359" spans="1:59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</row>
    <row r="360" spans="1:59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</row>
    <row r="361" spans="1:59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</row>
    <row r="362" spans="1:59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</row>
    <row r="363" spans="1:59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</row>
    <row r="364" spans="1:59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</row>
    <row r="365" spans="1:59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</row>
    <row r="366" spans="1:59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</row>
    <row r="367" spans="1:59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</row>
    <row r="368" spans="1:59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</row>
    <row r="369" spans="1:59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</row>
    <row r="370" spans="1:59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</row>
    <row r="371" spans="1:59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</row>
    <row r="372" spans="1:59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</row>
    <row r="373" spans="1:59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</row>
    <row r="374" spans="1:59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</row>
    <row r="375" spans="1:59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</row>
    <row r="376" spans="1:59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</row>
    <row r="377" spans="1:59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</row>
    <row r="378" spans="1:59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</row>
    <row r="379" spans="1:59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</row>
    <row r="380" spans="1:59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</row>
    <row r="381" spans="1:59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</row>
    <row r="382" spans="1:59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</row>
    <row r="383" spans="1:59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</row>
    <row r="384" spans="1:59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</row>
    <row r="385" spans="1:59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</row>
    <row r="386" spans="1:59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</row>
    <row r="387" spans="1:59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</row>
    <row r="388" spans="1:59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</row>
    <row r="389" spans="1:59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</row>
    <row r="390" spans="1:59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</row>
    <row r="391" spans="1:59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</row>
    <row r="392" spans="1:59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</row>
    <row r="393" spans="1:59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</row>
    <row r="394" spans="1:59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</row>
    <row r="395" spans="1:59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</row>
    <row r="396" spans="1:59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</row>
    <row r="397" spans="1:59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</row>
    <row r="398" spans="1:59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</row>
    <row r="399" spans="1:59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</row>
    <row r="400" spans="1:59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</row>
    <row r="401" spans="1:59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</row>
    <row r="402" spans="1:59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</row>
    <row r="403" spans="1:59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</row>
    <row r="404" spans="1:59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</row>
    <row r="405" spans="1:59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</row>
    <row r="406" spans="1:59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</row>
    <row r="407" spans="1:59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</row>
    <row r="408" spans="1:59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</row>
    <row r="409" spans="1:59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</row>
    <row r="410" spans="1:59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</row>
    <row r="411" spans="1:59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</row>
    <row r="412" spans="1:59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</row>
    <row r="413" spans="1:59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</row>
    <row r="414" spans="1:59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</row>
    <row r="415" spans="1:59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</row>
    <row r="416" spans="1:59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</row>
    <row r="417" spans="1:59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</row>
    <row r="418" spans="1:59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</row>
    <row r="419" spans="1:59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</row>
    <row r="420" spans="1:59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</row>
    <row r="421" spans="1:59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</row>
    <row r="422" spans="1:59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</row>
    <row r="423" spans="1:59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</row>
    <row r="424" spans="1:59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</row>
    <row r="425" spans="1:59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</row>
    <row r="426" spans="1:59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</row>
    <row r="427" spans="1:59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</row>
    <row r="428" spans="1:59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</row>
    <row r="429" spans="1:59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</row>
    <row r="430" spans="1:59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</row>
    <row r="431" spans="1:59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</row>
    <row r="432" spans="1:59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</row>
    <row r="433" spans="1:59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</row>
    <row r="434" spans="1:59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</row>
    <row r="435" spans="1:59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</row>
    <row r="436" spans="1:59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</row>
    <row r="437" spans="1:59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</row>
    <row r="438" spans="1:59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</row>
    <row r="439" spans="1:59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</row>
    <row r="440" spans="1:59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</row>
    <row r="441" spans="1:59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</row>
    <row r="442" spans="1:59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</row>
    <row r="443" spans="1:59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</row>
    <row r="444" spans="1:59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</row>
    <row r="445" spans="1:59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</row>
    <row r="446" spans="1:59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</row>
    <row r="447" spans="1:59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</row>
    <row r="448" spans="1:59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</row>
    <row r="449" spans="1:59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</row>
    <row r="450" spans="1:59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</row>
    <row r="451" spans="1:59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</row>
    <row r="452" spans="1:59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</row>
    <row r="453" spans="1:59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</row>
    <row r="454" spans="1:59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</row>
    <row r="455" spans="1:59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</row>
    <row r="456" spans="1:59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</row>
    <row r="457" spans="1:59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</row>
    <row r="458" spans="1:59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</row>
    <row r="459" spans="1:59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</row>
    <row r="460" spans="1:59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1029"/>
  <sheetViews>
    <sheetView workbookViewId="0">
      <selection activeCell="A2" sqref="A2:H2"/>
    </sheetView>
  </sheetViews>
  <sheetFormatPr defaultColWidth="8.85546875" defaultRowHeight="12.75" x14ac:dyDescent="0.2"/>
  <cols>
    <col min="2" max="7" width="10.7109375" customWidth="1"/>
    <col min="15" max="16" width="9.28515625" bestFit="1" customWidth="1"/>
    <col min="19" max="19" width="9.28515625" bestFit="1" customWidth="1"/>
    <col min="21" max="22" width="9.28515625" bestFit="1" customWidth="1"/>
    <col min="24" max="25" width="9.28515625" bestFit="1" customWidth="1"/>
    <col min="28" max="28" width="9.28515625" bestFit="1" customWidth="1"/>
    <col min="30" max="31" width="9.28515625" bestFit="1" customWidth="1"/>
    <col min="33" max="34" width="9.28515625" bestFit="1" customWidth="1"/>
    <col min="36" max="37" width="9.28515625" bestFit="1" customWidth="1"/>
    <col min="39" max="40" width="9.28515625" bestFit="1" customWidth="1"/>
    <col min="43" max="43" width="9.28515625" bestFit="1" customWidth="1"/>
    <col min="45" max="46" width="9.28515625" bestFit="1" customWidth="1"/>
    <col min="48" max="49" width="9.28515625" bestFit="1" customWidth="1"/>
    <col min="52" max="52" width="9.28515625" bestFit="1" customWidth="1"/>
    <col min="55" max="55" width="9.28515625" bestFit="1" customWidth="1"/>
    <col min="57" max="58" width="9.28515625" bestFit="1" customWidth="1"/>
    <col min="61" max="61" width="9.28515625" bestFit="1" customWidth="1"/>
    <col min="64" max="66" width="9.28515625" bestFit="1" customWidth="1"/>
    <col min="67" max="67" width="9.85546875" bestFit="1" customWidth="1"/>
    <col min="68" max="72" width="9.28515625" bestFit="1" customWidth="1"/>
  </cols>
  <sheetData>
    <row r="1" spans="1:15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2"/>
      <c r="P1" s="2"/>
      <c r="Q1" s="3"/>
      <c r="R1" s="2"/>
      <c r="S1" s="2"/>
      <c r="T1" s="4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5"/>
      <c r="AK1" s="5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5"/>
      <c r="AZ1" s="5"/>
      <c r="BA1" s="3"/>
      <c r="BB1" s="2"/>
      <c r="BC1" s="2"/>
      <c r="BD1" s="3"/>
      <c r="BE1" s="2"/>
      <c r="BF1" s="2"/>
      <c r="BG1" s="3"/>
      <c r="BH1" s="2"/>
      <c r="BI1" s="2"/>
      <c r="BJ1" s="3"/>
      <c r="BK1" s="5"/>
      <c r="BL1" s="2" t="s">
        <v>1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</row>
    <row r="2" spans="1:158" ht="15.75" x14ac:dyDescent="0.2">
      <c r="A2" s="71" t="s">
        <v>167</v>
      </c>
      <c r="B2" s="71"/>
      <c r="C2" s="71"/>
      <c r="D2" s="71"/>
      <c r="E2" s="71"/>
      <c r="F2" s="71"/>
      <c r="G2" s="71"/>
      <c r="H2" s="71"/>
      <c r="I2" s="1"/>
      <c r="J2" s="1"/>
      <c r="K2" s="1"/>
      <c r="L2" s="1"/>
      <c r="M2" s="1"/>
      <c r="N2" s="2" t="s">
        <v>2</v>
      </c>
      <c r="O2" s="69" t="s">
        <v>3</v>
      </c>
      <c r="P2" s="69"/>
      <c r="Q2" s="3"/>
      <c r="R2" s="69" t="s">
        <v>4</v>
      </c>
      <c r="S2" s="69"/>
      <c r="T2" s="4"/>
      <c r="U2" s="69" t="s">
        <v>5</v>
      </c>
      <c r="V2" s="69"/>
      <c r="W2" s="3"/>
      <c r="X2" s="69" t="s">
        <v>6</v>
      </c>
      <c r="Y2" s="69"/>
      <c r="Z2" s="3"/>
      <c r="AA2" s="69" t="s">
        <v>7</v>
      </c>
      <c r="AB2" s="69"/>
      <c r="AC2" s="3"/>
      <c r="AD2" s="69" t="s">
        <v>8</v>
      </c>
      <c r="AE2" s="69"/>
      <c r="AF2" s="3"/>
      <c r="AG2" s="69" t="s">
        <v>9</v>
      </c>
      <c r="AH2" s="69"/>
      <c r="AI2" s="3"/>
      <c r="AJ2" s="69" t="s">
        <v>10</v>
      </c>
      <c r="AK2" s="69"/>
      <c r="AL2" s="3"/>
      <c r="AM2" s="69" t="s">
        <v>10</v>
      </c>
      <c r="AN2" s="69"/>
      <c r="AO2" s="3"/>
      <c r="AP2" s="69" t="s">
        <v>11</v>
      </c>
      <c r="AQ2" s="69"/>
      <c r="AR2" s="3"/>
      <c r="AS2" s="69" t="s">
        <v>12</v>
      </c>
      <c r="AT2" s="69"/>
      <c r="AU2" s="3"/>
      <c r="AV2" s="2"/>
      <c r="AW2" s="2" t="s">
        <v>13</v>
      </c>
      <c r="AX2" s="3"/>
      <c r="AY2" s="68" t="s">
        <v>14</v>
      </c>
      <c r="AZ2" s="68"/>
      <c r="BA2" s="3"/>
      <c r="BB2" s="69" t="s">
        <v>15</v>
      </c>
      <c r="BC2" s="69"/>
      <c r="BD2" s="3"/>
      <c r="BE2" s="69" t="s">
        <v>16</v>
      </c>
      <c r="BF2" s="69"/>
      <c r="BG2" s="7"/>
      <c r="BH2" s="69" t="s">
        <v>17</v>
      </c>
      <c r="BI2" s="69"/>
      <c r="BJ2" s="3"/>
      <c r="BK2" s="5"/>
      <c r="BL2" s="8" t="s">
        <v>18</v>
      </c>
      <c r="BM2" s="8" t="s">
        <v>19</v>
      </c>
      <c r="BN2" s="8" t="s">
        <v>13</v>
      </c>
      <c r="BO2" s="8" t="s">
        <v>20</v>
      </c>
      <c r="BP2" s="8" t="s">
        <v>16</v>
      </c>
      <c r="BQ2" s="2"/>
      <c r="BR2" s="8" t="s">
        <v>21</v>
      </c>
      <c r="BS2" s="2"/>
      <c r="BT2" s="8" t="s">
        <v>22</v>
      </c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</row>
    <row r="3" spans="1:158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23</v>
      </c>
      <c r="O3" s="2"/>
      <c r="P3" s="9">
        <f>100*(P29/P23-1)</f>
        <v>-25.454545454545453</v>
      </c>
      <c r="Q3" s="3"/>
      <c r="R3" s="2"/>
      <c r="S3" s="9">
        <f>100*(S28/S6-1)</f>
        <v>-40.503660671835419</v>
      </c>
      <c r="T3" s="4"/>
      <c r="U3" s="2"/>
      <c r="V3" s="9">
        <f>100*(V77/V51-1)</f>
        <v>-50.347999240523336</v>
      </c>
      <c r="W3" s="3"/>
      <c r="X3" s="2"/>
      <c r="Y3" s="9">
        <f>100*(Y132/Y58-1)</f>
        <v>-61.317705457959981</v>
      </c>
      <c r="Z3" s="3"/>
      <c r="AA3" s="2"/>
      <c r="AB3" s="9">
        <f>100*(AB26/AB6-1)</f>
        <v>-50.491210511747056</v>
      </c>
      <c r="AC3" s="3"/>
      <c r="AD3" s="2"/>
      <c r="AE3" s="9">
        <f>100*(AE156/AE90-1)</f>
        <v>-40.208050014482723</v>
      </c>
      <c r="AF3" s="3"/>
      <c r="AG3" s="2"/>
      <c r="AH3" s="9">
        <f>100*(AH17/AH14-1)</f>
        <v>-18.959080283141716</v>
      </c>
      <c r="AI3" s="3"/>
      <c r="AJ3" s="5"/>
      <c r="AK3" s="9">
        <f>100*(AK15/AK9-1)</f>
        <v>-25.477426015766703</v>
      </c>
      <c r="AL3" s="3"/>
      <c r="AM3" s="2"/>
      <c r="AN3" s="9">
        <f>100*(AN98/AN75-1)</f>
        <v>-41.461171676265316</v>
      </c>
      <c r="AO3" s="3"/>
      <c r="AP3" s="2"/>
      <c r="AQ3" s="9">
        <f>100*(AQ45/AQ13-1)</f>
        <v>-56.203435101174136</v>
      </c>
      <c r="AR3" s="3"/>
      <c r="AS3" s="2"/>
      <c r="AT3" s="9">
        <f>100*(AT63/AT15-1)</f>
        <v>-21.391944842007725</v>
      </c>
      <c r="AU3" s="3"/>
      <c r="AV3" s="2"/>
      <c r="AW3" s="9">
        <f>100*(AW17/AW13-1)</f>
        <v>-33.298432702560078</v>
      </c>
      <c r="AX3" s="3"/>
      <c r="AY3" s="5"/>
      <c r="AZ3" s="9">
        <f>100*(AZ29/AZ6-1)</f>
        <v>-32.034953334657921</v>
      </c>
      <c r="BA3" s="3"/>
      <c r="BB3" s="2"/>
      <c r="BC3" s="9">
        <f>100*(BC25/BC8-1)</f>
        <v>-19.980123819475416</v>
      </c>
      <c r="BD3" s="3"/>
      <c r="BE3" s="2"/>
      <c r="BF3" s="9">
        <f>100*(BF48/BF41-1)</f>
        <v>-12.570716702948115</v>
      </c>
      <c r="BG3" s="10"/>
      <c r="BH3" s="2"/>
      <c r="BI3" s="9">
        <f>AVERAGE(O3:BF3)</f>
        <v>-35.313363721939403</v>
      </c>
      <c r="BJ3" s="3"/>
      <c r="BK3" s="5"/>
      <c r="BL3" s="9">
        <f>100*(BL40/BL36-1)</f>
        <v>-4.3530626082363355</v>
      </c>
      <c r="BM3" s="9">
        <f>100*(BM41/BM35-1)</f>
        <v>-18.662363325031063</v>
      </c>
      <c r="BN3" s="9">
        <f>100*(BN40/BN34-1)</f>
        <v>-4.3196556293652488</v>
      </c>
      <c r="BO3" s="9">
        <f>100*(BO40/BO36-1)</f>
        <v>-14.458308975702616</v>
      </c>
      <c r="BP3" s="9">
        <f>100*(BP38/BP30-1)</f>
        <v>-20.803229154682612</v>
      </c>
      <c r="BQ3" s="2"/>
      <c r="BR3" s="9">
        <f>100*(BR13/BR12-1)</f>
        <v>-11.299710184915657</v>
      </c>
      <c r="BS3" s="2"/>
      <c r="BT3" s="9">
        <f>100*(BT106/BT98-1)</f>
        <v>-9.2076707596315579</v>
      </c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58" ht="13.5" thickTop="1" x14ac:dyDescent="0.2">
      <c r="A4" s="11"/>
      <c r="B4" s="11" t="s">
        <v>2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1"/>
      <c r="I4" s="1"/>
      <c r="J4" s="1"/>
      <c r="K4" s="1"/>
      <c r="L4" s="1"/>
      <c r="M4" s="1"/>
      <c r="N4" s="2" t="s">
        <v>29</v>
      </c>
      <c r="O4" s="2"/>
      <c r="P4" s="2">
        <f>2003-1999</f>
        <v>4</v>
      </c>
      <c r="Q4" s="3"/>
      <c r="R4" s="2"/>
      <c r="S4" s="2">
        <f>2003-1997</f>
        <v>6</v>
      </c>
      <c r="T4" s="4"/>
      <c r="U4" s="2"/>
      <c r="V4" s="2">
        <f>1995-1989</f>
        <v>6</v>
      </c>
      <c r="W4" s="3"/>
      <c r="X4" s="2"/>
      <c r="Y4" s="2">
        <f>2003-1997</f>
        <v>6</v>
      </c>
      <c r="Z4" s="3"/>
      <c r="AA4" s="2"/>
      <c r="AB4" s="2">
        <f>1999-1994</f>
        <v>5</v>
      </c>
      <c r="AC4" s="3"/>
      <c r="AD4" s="2"/>
      <c r="AE4" s="2">
        <f>2008-1991</f>
        <v>17</v>
      </c>
      <c r="AF4" s="3"/>
      <c r="AG4" s="2"/>
      <c r="AH4" s="2">
        <f>1999-1996</f>
        <v>3</v>
      </c>
      <c r="AI4" s="3"/>
      <c r="AJ4" s="5"/>
      <c r="AK4" s="5">
        <f>1905-1899</f>
        <v>6</v>
      </c>
      <c r="AL4" s="3"/>
      <c r="AM4" s="2"/>
      <c r="AN4" s="2">
        <f>1993-1987</f>
        <v>6</v>
      </c>
      <c r="AO4" s="3"/>
      <c r="AP4" s="2"/>
      <c r="AQ4" s="2">
        <f>2004-1996</f>
        <v>8</v>
      </c>
      <c r="AR4" s="3"/>
      <c r="AS4" s="2"/>
      <c r="AT4" s="2">
        <f>2001-1997</f>
        <v>4</v>
      </c>
      <c r="AU4" s="3"/>
      <c r="AV4" s="2"/>
      <c r="AW4" s="2">
        <f>1982-1978</f>
        <v>4</v>
      </c>
      <c r="AX4" s="3"/>
      <c r="AY4" s="5"/>
      <c r="AZ4" s="5">
        <f>1995-1990</f>
        <v>5</v>
      </c>
      <c r="BA4" s="3"/>
      <c r="BB4" s="2"/>
      <c r="BC4" s="2">
        <f>1999-1995</f>
        <v>4</v>
      </c>
      <c r="BD4" s="3"/>
      <c r="BE4" s="2"/>
      <c r="BF4" s="2">
        <f>1932-1925</f>
        <v>7</v>
      </c>
      <c r="BG4" s="3"/>
      <c r="BH4" s="2"/>
      <c r="BI4" s="12">
        <f>AVERAGE(O4:BF4)</f>
        <v>6.0666666666666664</v>
      </c>
      <c r="BJ4" s="3"/>
      <c r="BK4" s="5"/>
      <c r="BL4" s="2">
        <f>2008-2007</f>
        <v>1</v>
      </c>
      <c r="BM4" s="2">
        <f>2008-2007</f>
        <v>1</v>
      </c>
      <c r="BN4" s="2">
        <f>2008-2007</f>
        <v>1</v>
      </c>
      <c r="BO4" s="2">
        <f>2008-2007</f>
        <v>1</v>
      </c>
      <c r="BP4" s="2">
        <f>2008-2006</f>
        <v>2</v>
      </c>
      <c r="BQ4" s="2"/>
      <c r="BR4" s="2">
        <f>2008-2007</f>
        <v>1</v>
      </c>
      <c r="BS4" s="2"/>
      <c r="BT4" s="2">
        <f>2008-2007</f>
        <v>1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1:158" x14ac:dyDescent="0.2">
      <c r="A5" s="13"/>
      <c r="B5" s="13"/>
      <c r="C5" s="13" t="s">
        <v>30</v>
      </c>
      <c r="D5" s="13"/>
      <c r="E5" s="13"/>
      <c r="F5" s="13" t="s">
        <v>31</v>
      </c>
      <c r="G5" s="13" t="s">
        <v>32</v>
      </c>
      <c r="H5" s="13"/>
      <c r="I5" s="1"/>
      <c r="J5" s="1"/>
      <c r="K5" s="1"/>
      <c r="L5" s="1"/>
      <c r="M5" s="1"/>
      <c r="N5" s="2" t="s">
        <v>33</v>
      </c>
      <c r="O5" s="2"/>
      <c r="P5" s="2" t="s">
        <v>34</v>
      </c>
      <c r="Q5" s="3"/>
      <c r="R5" s="2"/>
      <c r="S5" s="2" t="s">
        <v>35</v>
      </c>
      <c r="T5" s="4"/>
      <c r="U5" s="2"/>
      <c r="V5" s="2" t="s">
        <v>35</v>
      </c>
      <c r="W5" s="3"/>
      <c r="X5" s="2"/>
      <c r="Y5" s="2" t="s">
        <v>36</v>
      </c>
      <c r="Z5" s="3"/>
      <c r="AA5" s="2"/>
      <c r="AB5" s="2" t="s">
        <v>35</v>
      </c>
      <c r="AC5" s="3"/>
      <c r="AD5" s="2"/>
      <c r="AE5" s="2" t="s">
        <v>37</v>
      </c>
      <c r="AF5" s="3"/>
      <c r="AG5" s="2"/>
      <c r="AH5" s="2" t="s">
        <v>38</v>
      </c>
      <c r="AI5" s="3"/>
      <c r="AJ5" s="5"/>
      <c r="AK5" s="2" t="s">
        <v>38</v>
      </c>
      <c r="AL5" s="3"/>
      <c r="AM5" s="2"/>
      <c r="AN5" s="2" t="s">
        <v>35</v>
      </c>
      <c r="AO5" s="3"/>
      <c r="AP5" s="2"/>
      <c r="AQ5" s="2" t="s">
        <v>35</v>
      </c>
      <c r="AR5" s="3"/>
      <c r="AS5" s="2"/>
      <c r="AT5" s="2" t="s">
        <v>36</v>
      </c>
      <c r="AU5" s="3"/>
      <c r="AV5" s="2"/>
      <c r="AW5" s="2" t="s">
        <v>38</v>
      </c>
      <c r="AX5" s="3"/>
      <c r="AY5" s="5"/>
      <c r="AZ5" s="2" t="s">
        <v>35</v>
      </c>
      <c r="BA5" s="3"/>
      <c r="BB5" s="2"/>
      <c r="BC5" s="2" t="s">
        <v>35</v>
      </c>
      <c r="BD5" s="3"/>
      <c r="BE5" s="2"/>
      <c r="BF5" s="2" t="s">
        <v>38</v>
      </c>
      <c r="BG5" s="3"/>
      <c r="BH5" s="2"/>
      <c r="BI5" s="2"/>
      <c r="BJ5" s="3"/>
      <c r="BK5" s="5"/>
      <c r="BL5" s="2" t="s">
        <v>35</v>
      </c>
      <c r="BM5" s="2" t="s">
        <v>35</v>
      </c>
      <c r="BN5" s="2" t="s">
        <v>35</v>
      </c>
      <c r="BO5" s="2" t="s">
        <v>35</v>
      </c>
      <c r="BP5" s="2" t="s">
        <v>35</v>
      </c>
      <c r="BQ5" s="2"/>
      <c r="BR5" s="2" t="s">
        <v>38</v>
      </c>
      <c r="BS5" s="2"/>
      <c r="BT5" s="2" t="s">
        <v>36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</row>
    <row r="6" spans="1:158" x14ac:dyDescent="0.2">
      <c r="A6" s="14"/>
      <c r="B6" s="14"/>
      <c r="C6" s="14"/>
      <c r="D6" s="14"/>
      <c r="E6" s="14"/>
      <c r="F6" s="14" t="s">
        <v>39</v>
      </c>
      <c r="G6" s="14" t="s">
        <v>40</v>
      </c>
      <c r="H6" s="14"/>
      <c r="I6" s="1"/>
      <c r="J6" s="1"/>
      <c r="K6" s="1"/>
      <c r="L6" s="1"/>
      <c r="M6" s="1"/>
      <c r="N6" s="2"/>
      <c r="O6" s="5">
        <v>1980</v>
      </c>
      <c r="P6" s="5"/>
      <c r="Q6" s="3"/>
      <c r="R6" s="15" t="s">
        <v>41</v>
      </c>
      <c r="S6" s="16">
        <v>84.493030801706297</v>
      </c>
      <c r="T6" s="4"/>
      <c r="U6" s="17">
        <v>28491</v>
      </c>
      <c r="V6" s="18">
        <v>77.772416971563146</v>
      </c>
      <c r="W6" s="3"/>
      <c r="X6" s="19">
        <v>33998</v>
      </c>
      <c r="Y6" s="18">
        <v>103.17848410757948</v>
      </c>
      <c r="Z6" s="3"/>
      <c r="AA6" s="20" t="s">
        <v>42</v>
      </c>
      <c r="AB6" s="16">
        <v>241.33938894873813</v>
      </c>
      <c r="AC6" s="3"/>
      <c r="AD6" s="17">
        <v>25569</v>
      </c>
      <c r="AE6" s="18">
        <v>70.302772811073467</v>
      </c>
      <c r="AF6" s="3"/>
      <c r="AG6" s="21">
        <v>1988</v>
      </c>
      <c r="AH6" s="18">
        <v>137.7682146912916</v>
      </c>
      <c r="AI6" s="3"/>
      <c r="AJ6" s="22">
        <v>1896</v>
      </c>
      <c r="AK6" s="23">
        <v>91.598618161036441</v>
      </c>
      <c r="AL6" s="3"/>
      <c r="AM6" s="17">
        <v>25569</v>
      </c>
      <c r="AN6" s="18">
        <v>85.741685670049236</v>
      </c>
      <c r="AO6" s="3"/>
      <c r="AP6" s="20" t="s">
        <v>43</v>
      </c>
      <c r="AQ6" s="24">
        <v>79971.181556195967</v>
      </c>
      <c r="AR6" s="3"/>
      <c r="AS6" s="19">
        <v>35244</v>
      </c>
      <c r="AT6" s="18">
        <v>91.88067206848072</v>
      </c>
      <c r="AU6" s="3"/>
      <c r="AV6" s="5">
        <v>1971</v>
      </c>
      <c r="AW6" s="18">
        <v>99.668426640355875</v>
      </c>
      <c r="AX6" s="3"/>
      <c r="AY6" s="25" t="s">
        <v>44</v>
      </c>
      <c r="AZ6" s="16">
        <v>136.19573437729363</v>
      </c>
      <c r="BA6" s="3"/>
      <c r="BB6" s="20" t="s">
        <v>45</v>
      </c>
      <c r="BC6" s="9">
        <v>133.31648701298701</v>
      </c>
      <c r="BD6" s="3"/>
      <c r="BE6" s="5">
        <v>1890</v>
      </c>
      <c r="BF6" s="18">
        <v>100</v>
      </c>
      <c r="BG6" s="26"/>
      <c r="BH6" s="2"/>
      <c r="BI6" s="2"/>
      <c r="BJ6" s="3"/>
      <c r="BK6" s="20" t="s">
        <v>46</v>
      </c>
      <c r="BL6" s="18">
        <v>114.74924440918666</v>
      </c>
      <c r="BM6" s="27">
        <v>196190.42479375188</v>
      </c>
      <c r="BN6" s="28">
        <v>1018.7616584373682</v>
      </c>
      <c r="BO6" s="28">
        <v>84088.402637614578</v>
      </c>
      <c r="BP6" s="18">
        <v>115.80741974242414</v>
      </c>
      <c r="BQ6" s="21">
        <v>2000</v>
      </c>
      <c r="BR6" s="29">
        <v>129</v>
      </c>
      <c r="BS6" s="19">
        <v>36616</v>
      </c>
      <c r="BT6" s="18">
        <v>100</v>
      </c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</row>
    <row r="7" spans="1:158" x14ac:dyDescent="0.2">
      <c r="A7" s="1"/>
      <c r="B7" s="70" t="s">
        <v>47</v>
      </c>
      <c r="C7" s="70"/>
      <c r="D7" s="70"/>
      <c r="E7" s="70"/>
      <c r="F7" s="70"/>
      <c r="G7" s="70"/>
      <c r="H7" s="1"/>
      <c r="I7" s="1"/>
      <c r="J7" s="1"/>
      <c r="K7" s="1"/>
      <c r="L7" s="1"/>
      <c r="M7" s="1"/>
      <c r="N7" s="2"/>
      <c r="O7" s="5">
        <v>1981</v>
      </c>
      <c r="P7" s="2">
        <v>1300</v>
      </c>
      <c r="Q7" s="3"/>
      <c r="R7" s="15" t="s">
        <v>48</v>
      </c>
      <c r="S7" s="18">
        <v>80.98790264057412</v>
      </c>
      <c r="T7" s="4"/>
      <c r="U7" s="17">
        <v>28581</v>
      </c>
      <c r="V7" s="18">
        <v>77.742341520621792</v>
      </c>
      <c r="W7" s="3"/>
      <c r="X7" s="19">
        <v>34026</v>
      </c>
      <c r="Y7" s="18">
        <v>103.77588306942754</v>
      </c>
      <c r="Z7" s="3"/>
      <c r="AA7" s="20" t="s">
        <v>49</v>
      </c>
      <c r="AB7" s="18">
        <v>238.85399693762298</v>
      </c>
      <c r="AC7" s="3"/>
      <c r="AD7" s="17">
        <v>25659</v>
      </c>
      <c r="AE7" s="18"/>
      <c r="AF7" s="3"/>
      <c r="AG7" s="21">
        <v>1989</v>
      </c>
      <c r="AH7" s="18">
        <v>140.01602680847961</v>
      </c>
      <c r="AI7" s="3"/>
      <c r="AJ7" s="22">
        <v>1897</v>
      </c>
      <c r="AK7" s="23">
        <v>93.301891969158945</v>
      </c>
      <c r="AL7" s="3"/>
      <c r="AM7" s="17">
        <v>25659</v>
      </c>
      <c r="AN7" s="18">
        <v>87.468854490677643</v>
      </c>
      <c r="AO7" s="3"/>
      <c r="AP7" s="20" t="s">
        <v>45</v>
      </c>
      <c r="AQ7" s="24">
        <v>84269.66292134831</v>
      </c>
      <c r="AR7" s="3"/>
      <c r="AS7" s="19">
        <v>35277</v>
      </c>
      <c r="AT7" s="18">
        <v>91.444417737436638</v>
      </c>
      <c r="AU7" s="3"/>
      <c r="AV7" s="5">
        <v>1972</v>
      </c>
      <c r="AW7" s="18">
        <v>98.206046277662452</v>
      </c>
      <c r="AX7" s="3"/>
      <c r="AY7" s="20" t="s">
        <v>50</v>
      </c>
      <c r="AZ7" s="29">
        <v>135.44271651561246</v>
      </c>
      <c r="BA7" s="3"/>
      <c r="BB7" s="20" t="s">
        <v>51</v>
      </c>
      <c r="BC7" s="9">
        <v>133.38343970338983</v>
      </c>
      <c r="BD7" s="3"/>
      <c r="BE7" s="5">
        <v>1891</v>
      </c>
      <c r="BF7" s="18">
        <v>88.011791056563922</v>
      </c>
      <c r="BG7" s="26"/>
      <c r="BH7" s="2"/>
      <c r="BI7" s="2"/>
      <c r="BJ7" s="3"/>
      <c r="BK7" s="20" t="s">
        <v>52</v>
      </c>
      <c r="BL7" s="18">
        <v>111.67149133391486</v>
      </c>
      <c r="BM7" s="27">
        <v>200043.59946055227</v>
      </c>
      <c r="BN7" s="28">
        <v>1037.0775865584937</v>
      </c>
      <c r="BO7" s="28">
        <v>87219.842533391013</v>
      </c>
      <c r="BP7" s="18">
        <v>117.59576532429409</v>
      </c>
      <c r="BQ7" s="21">
        <v>2001</v>
      </c>
      <c r="BR7" s="29">
        <v>148.4647643625913</v>
      </c>
      <c r="BS7" s="19">
        <v>36644</v>
      </c>
      <c r="BT7" s="18">
        <v>101.38056680161942</v>
      </c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</row>
    <row r="8" spans="1:158" x14ac:dyDescent="0.2">
      <c r="A8" s="1"/>
      <c r="B8" s="1" t="s">
        <v>5</v>
      </c>
      <c r="C8" s="1">
        <v>1991</v>
      </c>
      <c r="D8" s="30" t="s">
        <v>53</v>
      </c>
      <c r="E8" s="30" t="s">
        <v>54</v>
      </c>
      <c r="F8" s="30">
        <f>V4</f>
        <v>6</v>
      </c>
      <c r="G8" s="31">
        <f>V3</f>
        <v>-50.347999240523336</v>
      </c>
      <c r="H8" s="1"/>
      <c r="I8" s="1"/>
      <c r="J8" s="1"/>
      <c r="K8" s="1"/>
      <c r="L8" s="1"/>
      <c r="M8" s="1"/>
      <c r="N8" s="2"/>
      <c r="O8" s="5">
        <v>1982</v>
      </c>
      <c r="P8" s="2"/>
      <c r="Q8" s="3"/>
      <c r="R8" s="15" t="s">
        <v>55</v>
      </c>
      <c r="S8" s="18">
        <v>75.605387132535114</v>
      </c>
      <c r="T8" s="4"/>
      <c r="U8" s="17">
        <v>28672</v>
      </c>
      <c r="V8" s="18">
        <v>75.525574005966917</v>
      </c>
      <c r="W8" s="3"/>
      <c r="X8" s="19">
        <v>34059</v>
      </c>
      <c r="Y8" s="18">
        <v>104.25790754257906</v>
      </c>
      <c r="Z8" s="3"/>
      <c r="AA8" s="20" t="s">
        <v>56</v>
      </c>
      <c r="AB8" s="18">
        <v>236.09713124914688</v>
      </c>
      <c r="AC8" s="3"/>
      <c r="AD8" s="17">
        <v>25750</v>
      </c>
      <c r="AE8" s="18">
        <v>74.411155432393343</v>
      </c>
      <c r="AF8" s="3"/>
      <c r="AG8" s="21">
        <v>1990</v>
      </c>
      <c r="AH8" s="18">
        <v>141.39671676823664</v>
      </c>
      <c r="AI8" s="3"/>
      <c r="AJ8" s="22">
        <v>1898</v>
      </c>
      <c r="AK8" s="23">
        <v>102.77893154825313</v>
      </c>
      <c r="AL8" s="3"/>
      <c r="AM8" s="17">
        <v>25750</v>
      </c>
      <c r="AN8" s="18">
        <v>86.209801629138795</v>
      </c>
      <c r="AO8" s="3"/>
      <c r="AP8" s="20" t="s">
        <v>51</v>
      </c>
      <c r="AQ8" s="24">
        <v>91244.239631336386</v>
      </c>
      <c r="AR8" s="3"/>
      <c r="AS8" s="19">
        <v>35307</v>
      </c>
      <c r="AT8" s="18">
        <v>91.103790645434231</v>
      </c>
      <c r="AU8" s="3"/>
      <c r="AV8" s="5">
        <v>1973</v>
      </c>
      <c r="AW8" s="18">
        <v>107.14872811051434</v>
      </c>
      <c r="AX8" s="3"/>
      <c r="AY8" s="20" t="s">
        <v>57</v>
      </c>
      <c r="AZ8" s="29">
        <v>135.35485743279486</v>
      </c>
      <c r="BA8" s="3"/>
      <c r="BB8" s="20" t="s">
        <v>58</v>
      </c>
      <c r="BC8" s="32">
        <v>133.37449850560398</v>
      </c>
      <c r="BD8" s="3"/>
      <c r="BE8" s="5">
        <v>1892</v>
      </c>
      <c r="BF8" s="18">
        <v>95.421736182503253</v>
      </c>
      <c r="BG8" s="26"/>
      <c r="BH8" s="2"/>
      <c r="BI8" s="2"/>
      <c r="BJ8" s="3"/>
      <c r="BK8" s="20" t="s">
        <v>59</v>
      </c>
      <c r="BL8" s="18">
        <v>108.666805971781</v>
      </c>
      <c r="BM8" s="27">
        <v>199660.36365101652</v>
      </c>
      <c r="BN8" s="28">
        <v>1038.1620014775995</v>
      </c>
      <c r="BO8" s="33">
        <v>86933.867818095314</v>
      </c>
      <c r="BP8" s="18">
        <v>119.23960131169203</v>
      </c>
      <c r="BQ8" s="21">
        <v>2002</v>
      </c>
      <c r="BR8" s="29">
        <v>148.00330482673601</v>
      </c>
      <c r="BS8" s="19">
        <v>36677</v>
      </c>
      <c r="BT8" s="18">
        <v>102.55564516129031</v>
      </c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</row>
    <row r="9" spans="1:158" x14ac:dyDescent="0.2">
      <c r="A9" s="1"/>
      <c r="B9" s="1" t="s">
        <v>8</v>
      </c>
      <c r="C9" s="1">
        <v>1992</v>
      </c>
      <c r="D9" s="30" t="s">
        <v>60</v>
      </c>
      <c r="E9" s="30" t="s">
        <v>61</v>
      </c>
      <c r="F9" s="30" t="s">
        <v>61</v>
      </c>
      <c r="G9" s="31">
        <f>AE3</f>
        <v>-40.208050014482723</v>
      </c>
      <c r="H9" s="1"/>
      <c r="I9" s="1"/>
      <c r="J9" s="1"/>
      <c r="K9" s="1"/>
      <c r="L9" s="1"/>
      <c r="M9" s="1"/>
      <c r="N9" s="2"/>
      <c r="O9" s="5">
        <v>1983</v>
      </c>
      <c r="P9" s="2">
        <v>400</v>
      </c>
      <c r="Q9" s="3"/>
      <c r="R9" s="15" t="s">
        <v>62</v>
      </c>
      <c r="S9" s="18">
        <v>73.307502488991844</v>
      </c>
      <c r="T9" s="4"/>
      <c r="U9" s="17">
        <v>28764</v>
      </c>
      <c r="V9" s="18">
        <v>75.503439209390962</v>
      </c>
      <c r="W9" s="3"/>
      <c r="X9" s="19">
        <v>34089</v>
      </c>
      <c r="Y9" s="18">
        <v>105.16826923076923</v>
      </c>
      <c r="Z9" s="3"/>
      <c r="AA9" s="20" t="s">
        <v>43</v>
      </c>
      <c r="AB9" s="18">
        <v>233.37096340435272</v>
      </c>
      <c r="AC9" s="3"/>
      <c r="AD9" s="17">
        <v>25842</v>
      </c>
      <c r="AE9" s="18"/>
      <c r="AF9" s="3"/>
      <c r="AG9" s="21">
        <v>1991</v>
      </c>
      <c r="AH9" s="18">
        <v>170.04037612118256</v>
      </c>
      <c r="AI9" s="3"/>
      <c r="AJ9" s="22">
        <v>1899</v>
      </c>
      <c r="AK9" s="34">
        <v>106.24728834160717</v>
      </c>
      <c r="AL9" s="3"/>
      <c r="AM9" s="17">
        <v>25842</v>
      </c>
      <c r="AN9" s="18">
        <v>87.351990000028778</v>
      </c>
      <c r="AO9" s="3"/>
      <c r="AP9" s="20" t="s">
        <v>58</v>
      </c>
      <c r="AQ9" s="24">
        <v>101032.77952402335</v>
      </c>
      <c r="AR9" s="3"/>
      <c r="AS9" s="19">
        <v>35338</v>
      </c>
      <c r="AT9" s="18">
        <v>91.292902140665362</v>
      </c>
      <c r="AU9" s="3"/>
      <c r="AV9" s="5">
        <v>1974</v>
      </c>
      <c r="AW9" s="18">
        <v>124.16854982455845</v>
      </c>
      <c r="AX9" s="3"/>
      <c r="AY9" s="20" t="s">
        <v>63</v>
      </c>
      <c r="AZ9" s="29">
        <v>131.10253671820348</v>
      </c>
      <c r="BA9" s="3"/>
      <c r="BB9" s="20" t="s">
        <v>64</v>
      </c>
      <c r="BC9" s="9">
        <v>129.21952298288508</v>
      </c>
      <c r="BD9" s="3"/>
      <c r="BE9" s="5">
        <v>1893</v>
      </c>
      <c r="BF9" s="18">
        <v>92.297385480981944</v>
      </c>
      <c r="BG9" s="26"/>
      <c r="BH9" s="2"/>
      <c r="BI9" s="2"/>
      <c r="BJ9" s="3"/>
      <c r="BK9" s="20" t="s">
        <v>65</v>
      </c>
      <c r="BL9" s="18">
        <v>107.37458735760006</v>
      </c>
      <c r="BM9" s="27">
        <v>209133.84180167408</v>
      </c>
      <c r="BN9" s="28">
        <v>1031.3607322996018</v>
      </c>
      <c r="BO9" s="28">
        <v>87209.473551585877</v>
      </c>
      <c r="BP9" s="18">
        <v>121.27085391311432</v>
      </c>
      <c r="BQ9" s="21">
        <v>2003</v>
      </c>
      <c r="BR9" s="29">
        <v>178.84474612364411</v>
      </c>
      <c r="BS9" s="19">
        <v>36707</v>
      </c>
      <c r="BT9" s="18">
        <v>103.57609241587143</v>
      </c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</row>
    <row r="10" spans="1:158" x14ac:dyDescent="0.2">
      <c r="A10" s="1"/>
      <c r="B10" s="1" t="s">
        <v>10</v>
      </c>
      <c r="C10" s="1">
        <v>1987</v>
      </c>
      <c r="D10" s="30" t="s">
        <v>66</v>
      </c>
      <c r="E10" s="30" t="s">
        <v>67</v>
      </c>
      <c r="F10" s="30">
        <f>AN4</f>
        <v>6</v>
      </c>
      <c r="G10" s="31">
        <f>AN3</f>
        <v>-41.461171676265316</v>
      </c>
      <c r="H10" s="1"/>
      <c r="I10" s="1"/>
      <c r="J10" s="1"/>
      <c r="K10" s="1"/>
      <c r="L10" s="1"/>
      <c r="M10" s="1"/>
      <c r="N10" s="2"/>
      <c r="O10" s="5">
        <v>1984</v>
      </c>
      <c r="P10" s="2"/>
      <c r="Q10" s="3"/>
      <c r="R10" s="15" t="s">
        <v>68</v>
      </c>
      <c r="S10" s="18">
        <v>73.0034507519144</v>
      </c>
      <c r="T10" s="4"/>
      <c r="U10" s="17">
        <v>28856</v>
      </c>
      <c r="V10" s="18">
        <v>75.555012956083544</v>
      </c>
      <c r="W10" s="3"/>
      <c r="X10" s="19">
        <v>34120</v>
      </c>
      <c r="Y10" s="18">
        <v>108.10488676996424</v>
      </c>
      <c r="Z10" s="3"/>
      <c r="AA10" s="20" t="s">
        <v>45</v>
      </c>
      <c r="AB10" s="18">
        <v>232.93591393558592</v>
      </c>
      <c r="AC10" s="3"/>
      <c r="AD10" s="17">
        <v>25934</v>
      </c>
      <c r="AE10" s="18">
        <v>77.370350310016619</v>
      </c>
      <c r="AF10" s="3"/>
      <c r="AG10" s="21">
        <v>1992</v>
      </c>
      <c r="AH10" s="18">
        <v>182.10516786508714</v>
      </c>
      <c r="AI10" s="3"/>
      <c r="AJ10" s="22">
        <v>1900</v>
      </c>
      <c r="AK10" s="23">
        <v>93.438922354114126</v>
      </c>
      <c r="AL10" s="3"/>
      <c r="AM10" s="17">
        <v>25934</v>
      </c>
      <c r="AN10" s="18">
        <v>83.520479393198826</v>
      </c>
      <c r="AO10" s="3"/>
      <c r="AP10" s="20" t="s">
        <v>64</v>
      </c>
      <c r="AQ10" s="24">
        <v>119733.92461197339</v>
      </c>
      <c r="AR10" s="3"/>
      <c r="AS10" s="19">
        <v>35369</v>
      </c>
      <c r="AT10" s="18">
        <v>91.473501978080435</v>
      </c>
      <c r="AU10" s="3"/>
      <c r="AV10" s="5">
        <v>1975</v>
      </c>
      <c r="AW10" s="18">
        <v>115.83675697728593</v>
      </c>
      <c r="AX10" s="3"/>
      <c r="AY10" s="20" t="s">
        <v>69</v>
      </c>
      <c r="AZ10" s="29">
        <v>133.59465276288003</v>
      </c>
      <c r="BA10" s="3"/>
      <c r="BB10" s="20" t="s">
        <v>70</v>
      </c>
      <c r="BC10" s="9">
        <v>127.03088262096773</v>
      </c>
      <c r="BD10" s="3"/>
      <c r="BE10" s="5">
        <v>1894</v>
      </c>
      <c r="BF10" s="18">
        <v>123.98048277944351</v>
      </c>
      <c r="BG10" s="26"/>
      <c r="BH10" s="2"/>
      <c r="BI10" s="2"/>
      <c r="BJ10" s="3"/>
      <c r="BK10" s="20" t="s">
        <v>71</v>
      </c>
      <c r="BL10" s="18">
        <v>115.34088067817392</v>
      </c>
      <c r="BM10" s="27">
        <v>212069.67205515321</v>
      </c>
      <c r="BN10" s="28">
        <v>1066.5091035029716</v>
      </c>
      <c r="BO10" s="28">
        <v>90200.079242046297</v>
      </c>
      <c r="BP10" s="18">
        <v>122.36574363837627</v>
      </c>
      <c r="BQ10" s="21">
        <v>2004</v>
      </c>
      <c r="BR10" s="29">
        <v>187.026880438391</v>
      </c>
      <c r="BS10" s="19">
        <v>36738</v>
      </c>
      <c r="BT10" s="18">
        <v>102.66586706646676</v>
      </c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</row>
    <row r="11" spans="1:158" x14ac:dyDescent="0.2">
      <c r="A11" s="1"/>
      <c r="B11" s="1" t="s">
        <v>13</v>
      </c>
      <c r="C11" s="1">
        <v>1977</v>
      </c>
      <c r="D11" s="1">
        <v>1978</v>
      </c>
      <c r="E11" s="1">
        <v>1982</v>
      </c>
      <c r="F11" s="1">
        <f>AW4</f>
        <v>4</v>
      </c>
      <c r="G11" s="31">
        <f>AW3</f>
        <v>-33.298432702560078</v>
      </c>
      <c r="H11" s="1"/>
      <c r="I11" s="1"/>
      <c r="J11" s="1"/>
      <c r="K11" s="1"/>
      <c r="L11" s="1"/>
      <c r="M11" s="1"/>
      <c r="N11" s="2"/>
      <c r="O11" s="5">
        <v>1985</v>
      </c>
      <c r="P11" s="2">
        <v>380</v>
      </c>
      <c r="Q11" s="3"/>
      <c r="R11" s="15" t="s">
        <v>72</v>
      </c>
      <c r="S11" s="18">
        <v>70.430237088684436</v>
      </c>
      <c r="T11" s="4"/>
      <c r="U11" s="17">
        <v>28946</v>
      </c>
      <c r="V11" s="18">
        <v>75.570746672922766</v>
      </c>
      <c r="W11" s="3"/>
      <c r="X11" s="19">
        <v>34150</v>
      </c>
      <c r="Y11" s="18">
        <v>112.17494089834517</v>
      </c>
      <c r="Z11" s="3"/>
      <c r="AA11" s="20" t="s">
        <v>51</v>
      </c>
      <c r="AB11" s="18">
        <v>228.92888556621168</v>
      </c>
      <c r="AC11" s="3"/>
      <c r="AD11" s="17">
        <v>26024</v>
      </c>
      <c r="AE11" s="18"/>
      <c r="AF11" s="3"/>
      <c r="AG11" s="21">
        <v>1993</v>
      </c>
      <c r="AH11" s="18">
        <v>184.46088015285284</v>
      </c>
      <c r="AI11" s="3"/>
      <c r="AJ11" s="22">
        <v>1901</v>
      </c>
      <c r="AK11" s="23">
        <v>90.330230777758032</v>
      </c>
      <c r="AL11" s="3"/>
      <c r="AM11" s="17">
        <v>26024</v>
      </c>
      <c r="AN11" s="18">
        <v>84.882589915200029</v>
      </c>
      <c r="AO11" s="3"/>
      <c r="AP11" s="20" t="s">
        <v>70</v>
      </c>
      <c r="AQ11" s="24">
        <v>119612.06896551726</v>
      </c>
      <c r="AR11" s="3"/>
      <c r="AS11" s="19">
        <v>35398</v>
      </c>
      <c r="AT11" s="18">
        <v>91.563801896787993</v>
      </c>
      <c r="AU11" s="3"/>
      <c r="AV11" s="5">
        <v>1976</v>
      </c>
      <c r="AW11" s="18">
        <v>116.29877049106092</v>
      </c>
      <c r="AX11" s="3"/>
      <c r="AY11" s="20" t="s">
        <v>73</v>
      </c>
      <c r="AZ11" s="29">
        <v>130.29095712228772</v>
      </c>
      <c r="BA11" s="3"/>
      <c r="BB11" s="20" t="s">
        <v>74</v>
      </c>
      <c r="BC11" s="9">
        <v>125.35764043062203</v>
      </c>
      <c r="BD11" s="3"/>
      <c r="BE11" s="5">
        <v>1895</v>
      </c>
      <c r="BF11" s="18">
        <v>117.45509156635744</v>
      </c>
      <c r="BG11" s="26"/>
      <c r="BH11" s="2"/>
      <c r="BI11" s="2"/>
      <c r="BJ11" s="3"/>
      <c r="BK11" s="20" t="s">
        <v>75</v>
      </c>
      <c r="BL11" s="18">
        <v>106.93255721618695</v>
      </c>
      <c r="BM11" s="27">
        <v>212828.12381350683</v>
      </c>
      <c r="BN11" s="28">
        <v>1089.3718442429179</v>
      </c>
      <c r="BO11" s="28">
        <v>92738.429790341557</v>
      </c>
      <c r="BP11" s="18">
        <v>123.59916908269528</v>
      </c>
      <c r="BQ11" s="21">
        <v>2005</v>
      </c>
      <c r="BR11" s="29">
        <v>188.11971336575513</v>
      </c>
      <c r="BS11" s="19">
        <v>36769</v>
      </c>
      <c r="BT11" s="18">
        <v>103.47744851833252</v>
      </c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</row>
    <row r="12" spans="1:158" x14ac:dyDescent="0.2">
      <c r="A12" s="1"/>
      <c r="B12" s="1" t="s">
        <v>14</v>
      </c>
      <c r="C12" s="1">
        <v>1991</v>
      </c>
      <c r="D12" s="30" t="s">
        <v>76</v>
      </c>
      <c r="E12" s="30" t="s">
        <v>77</v>
      </c>
      <c r="F12" s="1">
        <f>AZ4</f>
        <v>5</v>
      </c>
      <c r="G12" s="31">
        <f>AZ3</f>
        <v>-32.034953334657921</v>
      </c>
      <c r="H12" s="1"/>
      <c r="I12" s="1"/>
      <c r="J12" s="1"/>
      <c r="K12" s="1"/>
      <c r="L12" s="1"/>
      <c r="M12" s="1"/>
      <c r="N12" s="2"/>
      <c r="O12" s="5">
        <v>1986</v>
      </c>
      <c r="P12" s="2"/>
      <c r="Q12" s="3"/>
      <c r="R12" s="15" t="s">
        <v>78</v>
      </c>
      <c r="S12" s="18">
        <v>68.94994101120011</v>
      </c>
      <c r="T12" s="4"/>
      <c r="U12" s="17">
        <v>29037</v>
      </c>
      <c r="V12" s="18">
        <v>75.549872405504061</v>
      </c>
      <c r="W12" s="3"/>
      <c r="X12" s="19">
        <v>34180</v>
      </c>
      <c r="Y12" s="18">
        <v>115.95744680851064</v>
      </c>
      <c r="Z12" s="3"/>
      <c r="AA12" s="20" t="s">
        <v>58</v>
      </c>
      <c r="AB12" s="18">
        <v>227.89936707787248</v>
      </c>
      <c r="AC12" s="3"/>
      <c r="AD12" s="17">
        <v>26115</v>
      </c>
      <c r="AE12" s="18">
        <v>80.869062506226953</v>
      </c>
      <c r="AF12" s="3"/>
      <c r="AG12" s="21">
        <v>1994</v>
      </c>
      <c r="AH12" s="18">
        <v>192.10702920244213</v>
      </c>
      <c r="AI12" s="3"/>
      <c r="AJ12" s="22">
        <v>1902</v>
      </c>
      <c r="AK12" s="23">
        <v>93.059743114886615</v>
      </c>
      <c r="AL12" s="3"/>
      <c r="AM12" s="17">
        <v>26115</v>
      </c>
      <c r="AN12" s="18">
        <v>84.332613549651981</v>
      </c>
      <c r="AO12" s="3"/>
      <c r="AP12" s="20" t="s">
        <v>74</v>
      </c>
      <c r="AQ12" s="24">
        <v>118085.10638297873</v>
      </c>
      <c r="AR12" s="3"/>
      <c r="AS12" s="19">
        <v>35430</v>
      </c>
      <c r="AT12" s="18">
        <v>91.310181809091716</v>
      </c>
      <c r="AU12" s="3"/>
      <c r="AV12" s="5">
        <v>1977</v>
      </c>
      <c r="AW12" s="18">
        <v>128.42319785140037</v>
      </c>
      <c r="AX12" s="3"/>
      <c r="AY12" s="20" t="s">
        <v>79</v>
      </c>
      <c r="AZ12" s="29">
        <v>130.26370811821454</v>
      </c>
      <c r="BA12" s="3"/>
      <c r="BB12" s="20" t="s">
        <v>80</v>
      </c>
      <c r="BC12" s="9">
        <v>125.23912908445143</v>
      </c>
      <c r="BD12" s="3"/>
      <c r="BE12" s="5">
        <v>1896</v>
      </c>
      <c r="BF12" s="18">
        <v>100.30299018534107</v>
      </c>
      <c r="BG12" s="26"/>
      <c r="BH12" s="2"/>
      <c r="BI12" s="2"/>
      <c r="BJ12" s="3"/>
      <c r="BK12" s="20" t="s">
        <v>81</v>
      </c>
      <c r="BL12" s="18">
        <v>114.3889604879049</v>
      </c>
      <c r="BM12" s="27">
        <v>201360.11170512871</v>
      </c>
      <c r="BN12" s="28">
        <v>1103.9090017678723</v>
      </c>
      <c r="BO12" s="28">
        <v>96347.931998524495</v>
      </c>
      <c r="BP12" s="18">
        <v>126.15042364153197</v>
      </c>
      <c r="BQ12" s="21">
        <v>2006</v>
      </c>
      <c r="BR12" s="16">
        <v>204.89830021293494</v>
      </c>
      <c r="BS12" s="19">
        <v>36798</v>
      </c>
      <c r="BT12" s="18">
        <v>104.05754385964914</v>
      </c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</row>
    <row r="13" spans="1:15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5">
        <v>1987</v>
      </c>
      <c r="P13" s="2">
        <v>420</v>
      </c>
      <c r="Q13" s="3"/>
      <c r="R13" s="15" t="s">
        <v>82</v>
      </c>
      <c r="S13" s="18">
        <v>67.462386588791631</v>
      </c>
      <c r="T13" s="4"/>
      <c r="U13" s="17">
        <v>29129</v>
      </c>
      <c r="V13" s="18">
        <v>75.212987166860884</v>
      </c>
      <c r="W13" s="3"/>
      <c r="X13" s="19">
        <v>34212</v>
      </c>
      <c r="Y13" s="18">
        <v>115.78327444051824</v>
      </c>
      <c r="Z13" s="3"/>
      <c r="AA13" s="20" t="s">
        <v>64</v>
      </c>
      <c r="AB13" s="18">
        <v>225.88246782365408</v>
      </c>
      <c r="AC13" s="3"/>
      <c r="AD13" s="17">
        <v>26207</v>
      </c>
      <c r="AE13" s="18"/>
      <c r="AF13" s="3"/>
      <c r="AG13" s="21">
        <v>1995</v>
      </c>
      <c r="AH13" s="18">
        <v>220.39752179005828</v>
      </c>
      <c r="AI13" s="3"/>
      <c r="AJ13" s="22">
        <v>1903</v>
      </c>
      <c r="AK13" s="23">
        <v>92.139394317887451</v>
      </c>
      <c r="AL13" s="3"/>
      <c r="AM13" s="17">
        <v>26207</v>
      </c>
      <c r="AN13" s="18">
        <v>84.926094589796051</v>
      </c>
      <c r="AO13" s="3"/>
      <c r="AP13" s="20" t="s">
        <v>80</v>
      </c>
      <c r="AQ13" s="35">
        <v>123002.52312867956</v>
      </c>
      <c r="AR13" s="3"/>
      <c r="AS13" s="19">
        <v>35461</v>
      </c>
      <c r="AT13" s="18">
        <v>91.611189198497939</v>
      </c>
      <c r="AU13" s="3"/>
      <c r="AV13" s="5">
        <v>1978</v>
      </c>
      <c r="AW13" s="16">
        <v>143.04644275409908</v>
      </c>
      <c r="AX13" s="3"/>
      <c r="AY13" s="20" t="s">
        <v>83</v>
      </c>
      <c r="AZ13" s="29">
        <v>127.33969841101012</v>
      </c>
      <c r="BA13" s="3"/>
      <c r="BB13" s="20" t="s">
        <v>84</v>
      </c>
      <c r="BC13" s="9">
        <v>123.53002345149982</v>
      </c>
      <c r="BD13" s="3"/>
      <c r="BE13" s="5">
        <v>1897</v>
      </c>
      <c r="BF13" s="18">
        <v>106.51570280594892</v>
      </c>
      <c r="BG13" s="26"/>
      <c r="BH13" s="2"/>
      <c r="BI13" s="2"/>
      <c r="BJ13" s="3"/>
      <c r="BK13" s="20" t="s">
        <v>85</v>
      </c>
      <c r="BL13" s="18">
        <v>109.52224083790729</v>
      </c>
      <c r="BM13" s="27">
        <v>202252.77784848082</v>
      </c>
      <c r="BN13" s="28">
        <v>1114.8317089268405</v>
      </c>
      <c r="BO13" s="28">
        <v>97815.010570824525</v>
      </c>
      <c r="BP13" s="18">
        <v>128.21385692355929</v>
      </c>
      <c r="BQ13" s="21">
        <v>2007</v>
      </c>
      <c r="BR13" s="29">
        <v>181.74538611505488</v>
      </c>
      <c r="BS13" s="19">
        <v>36830</v>
      </c>
      <c r="BT13" s="18">
        <v>103.80446650124068</v>
      </c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</row>
    <row r="14" spans="1:158" x14ac:dyDescent="0.2">
      <c r="A14" s="1"/>
      <c r="B14" s="67" t="s">
        <v>86</v>
      </c>
      <c r="C14" s="67"/>
      <c r="D14" s="67"/>
      <c r="E14" s="67"/>
      <c r="F14" s="67"/>
      <c r="G14" s="67"/>
      <c r="H14" s="1"/>
      <c r="I14" s="1"/>
      <c r="J14" s="1"/>
      <c r="K14" s="1"/>
      <c r="L14" s="1"/>
      <c r="M14" s="1"/>
      <c r="N14" s="2"/>
      <c r="O14" s="21">
        <v>1988</v>
      </c>
      <c r="P14" s="2"/>
      <c r="Q14" s="3"/>
      <c r="R14" s="15" t="s">
        <v>87</v>
      </c>
      <c r="S14" s="18">
        <v>66.086537216571045</v>
      </c>
      <c r="T14" s="4"/>
      <c r="U14" s="17">
        <v>29221</v>
      </c>
      <c r="V14" s="18">
        <v>76.924811641920826</v>
      </c>
      <c r="W14" s="3"/>
      <c r="X14" s="19">
        <v>34242</v>
      </c>
      <c r="Y14" s="18">
        <v>113.00813008130082</v>
      </c>
      <c r="Z14" s="3"/>
      <c r="AA14" s="20" t="s">
        <v>70</v>
      </c>
      <c r="AB14" s="18">
        <v>219.04888280821618</v>
      </c>
      <c r="AC14" s="3"/>
      <c r="AD14" s="17">
        <v>26299</v>
      </c>
      <c r="AE14" s="18">
        <v>83.820777352714629</v>
      </c>
      <c r="AF14" s="3"/>
      <c r="AG14" s="21">
        <v>1996</v>
      </c>
      <c r="AH14" s="16">
        <v>240.44310015420169</v>
      </c>
      <c r="AI14" s="3"/>
      <c r="AJ14" s="22">
        <v>1904</v>
      </c>
      <c r="AK14" s="23">
        <v>85.273197108009114</v>
      </c>
      <c r="AL14" s="3"/>
      <c r="AM14" s="17">
        <v>26299</v>
      </c>
      <c r="AN14" s="18">
        <v>82.949559396696216</v>
      </c>
      <c r="AO14" s="3"/>
      <c r="AP14" s="20" t="s">
        <v>84</v>
      </c>
      <c r="AQ14" s="24">
        <v>122027.53441802252</v>
      </c>
      <c r="AR14" s="3"/>
      <c r="AS14" s="19">
        <v>35489</v>
      </c>
      <c r="AT14" s="18">
        <v>91.900873236338896</v>
      </c>
      <c r="AU14" s="3"/>
      <c r="AV14" s="5">
        <v>1979</v>
      </c>
      <c r="AW14" s="18">
        <v>129.28177620054001</v>
      </c>
      <c r="AX14" s="3"/>
      <c r="AY14" s="20" t="s">
        <v>88</v>
      </c>
      <c r="AZ14" s="29">
        <v>120.95201615581468</v>
      </c>
      <c r="BA14" s="3"/>
      <c r="BB14" s="20" t="s">
        <v>89</v>
      </c>
      <c r="BC14" s="9">
        <v>128.2753345945946</v>
      </c>
      <c r="BD14" s="3"/>
      <c r="BE14" s="5">
        <v>1898</v>
      </c>
      <c r="BF14" s="18">
        <v>110.18413977609029</v>
      </c>
      <c r="BG14" s="26"/>
      <c r="BH14" s="2"/>
      <c r="BI14" s="2"/>
      <c r="BJ14" s="3"/>
      <c r="BK14" s="20" t="s">
        <v>90</v>
      </c>
      <c r="BL14" s="18">
        <v>110.4517412247904</v>
      </c>
      <c r="BM14" s="27">
        <v>210124.18646866217</v>
      </c>
      <c r="BN14" s="28">
        <v>1176.2340111805422</v>
      </c>
      <c r="BO14" s="28">
        <v>100799.15433403806</v>
      </c>
      <c r="BP14" s="18">
        <v>130.45791672846147</v>
      </c>
      <c r="BQ14" s="21">
        <v>2008</v>
      </c>
      <c r="BR14" s="2"/>
      <c r="BS14" s="19">
        <v>36860</v>
      </c>
      <c r="BT14" s="18">
        <v>104.07936665017318</v>
      </c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</row>
    <row r="15" spans="1:158" x14ac:dyDescent="0.2">
      <c r="A15" s="1"/>
      <c r="B15" s="1" t="s">
        <v>6</v>
      </c>
      <c r="C15" s="1">
        <v>1997</v>
      </c>
      <c r="D15" s="30" t="s">
        <v>91</v>
      </c>
      <c r="E15" s="30" t="s">
        <v>92</v>
      </c>
      <c r="F15" s="1">
        <f>Y4</f>
        <v>6</v>
      </c>
      <c r="G15" s="31">
        <f>Y3</f>
        <v>-61.317705457959981</v>
      </c>
      <c r="H15" s="1"/>
      <c r="I15" s="1"/>
      <c r="J15" s="1"/>
      <c r="K15" s="1"/>
      <c r="L15" s="1"/>
      <c r="M15" s="1"/>
      <c r="N15" s="2"/>
      <c r="O15" s="21">
        <v>1989</v>
      </c>
      <c r="P15" s="2">
        <v>420</v>
      </c>
      <c r="Q15" s="3"/>
      <c r="R15" s="15" t="s">
        <v>46</v>
      </c>
      <c r="S15" s="18">
        <v>63.380934796834389</v>
      </c>
      <c r="T15" s="4"/>
      <c r="U15" s="17">
        <v>29312</v>
      </c>
      <c r="V15" s="18">
        <v>77.665488370026537</v>
      </c>
      <c r="W15" s="3"/>
      <c r="X15" s="19">
        <v>34271</v>
      </c>
      <c r="Y15" s="18">
        <v>109.77011494252874</v>
      </c>
      <c r="Z15" s="3"/>
      <c r="AA15" s="20" t="s">
        <v>74</v>
      </c>
      <c r="AB15" s="18">
        <v>219.26616048656965</v>
      </c>
      <c r="AC15" s="3"/>
      <c r="AD15" s="17">
        <v>26390</v>
      </c>
      <c r="AE15" s="18"/>
      <c r="AF15" s="3"/>
      <c r="AG15" s="21">
        <v>1997</v>
      </c>
      <c r="AH15" s="18">
        <v>238.62848553072209</v>
      </c>
      <c r="AI15" s="3"/>
      <c r="AJ15" s="22">
        <v>1905</v>
      </c>
      <c r="AK15" s="36">
        <v>79.178214060615886</v>
      </c>
      <c r="AL15" s="3"/>
      <c r="AM15" s="17">
        <v>26390</v>
      </c>
      <c r="AN15" s="18">
        <v>83.585046869257624</v>
      </c>
      <c r="AO15" s="3"/>
      <c r="AP15" s="20" t="s">
        <v>89</v>
      </c>
      <c r="AQ15" s="24">
        <v>119582.9926410466</v>
      </c>
      <c r="AR15" s="3"/>
      <c r="AS15" s="19">
        <v>35520</v>
      </c>
      <c r="AT15" s="16">
        <v>91.915610135823627</v>
      </c>
      <c r="AU15" s="3"/>
      <c r="AV15" s="5">
        <v>1980</v>
      </c>
      <c r="AW15" s="18">
        <v>117.21088004326133</v>
      </c>
      <c r="AX15" s="3"/>
      <c r="AY15" s="20" t="s">
        <v>93</v>
      </c>
      <c r="AZ15" s="29">
        <v>119.13714678297276</v>
      </c>
      <c r="BA15" s="3"/>
      <c r="BB15" s="20" t="s">
        <v>94</v>
      </c>
      <c r="BC15" s="9">
        <v>127.67080543021032</v>
      </c>
      <c r="BD15" s="3"/>
      <c r="BE15" s="5">
        <v>1899</v>
      </c>
      <c r="BF15" s="18">
        <v>103.85311334184748</v>
      </c>
      <c r="BG15" s="26"/>
      <c r="BH15" s="2"/>
      <c r="BI15" s="2"/>
      <c r="BJ15" s="3"/>
      <c r="BK15" s="20" t="s">
        <v>95</v>
      </c>
      <c r="BL15" s="18">
        <v>107.38469185195638</v>
      </c>
      <c r="BM15" s="27">
        <v>213250.91739428075</v>
      </c>
      <c r="BN15" s="28">
        <v>1222.921894646822</v>
      </c>
      <c r="BO15" s="28">
        <v>108491.61425576519</v>
      </c>
      <c r="BP15" s="18">
        <v>132.40014686512353</v>
      </c>
      <c r="BQ15" s="2"/>
      <c r="BR15" s="2"/>
      <c r="BS15" s="19">
        <v>36889</v>
      </c>
      <c r="BT15" s="18">
        <v>104.6624443344879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58" x14ac:dyDescent="0.2">
      <c r="A16" s="1"/>
      <c r="B16" s="1" t="s">
        <v>7</v>
      </c>
      <c r="C16" s="1">
        <v>1997</v>
      </c>
      <c r="D16" s="30" t="s">
        <v>96</v>
      </c>
      <c r="E16" s="30" t="s">
        <v>97</v>
      </c>
      <c r="F16" s="1">
        <f>AB4</f>
        <v>5</v>
      </c>
      <c r="G16" s="31">
        <f>AB3</f>
        <v>-50.491210511747056</v>
      </c>
      <c r="H16" s="1"/>
      <c r="I16" s="1"/>
      <c r="J16" s="1"/>
      <c r="K16" s="1"/>
      <c r="L16" s="1"/>
      <c r="M16" s="1"/>
      <c r="N16" s="2"/>
      <c r="O16" s="21">
        <v>1990</v>
      </c>
      <c r="P16" s="2"/>
      <c r="Q16" s="3"/>
      <c r="R16" s="15" t="s">
        <v>52</v>
      </c>
      <c r="S16" s="18">
        <v>59.554235360328946</v>
      </c>
      <c r="T16" s="4"/>
      <c r="U16" s="17">
        <v>29403</v>
      </c>
      <c r="V16" s="18">
        <v>78.834437667750805</v>
      </c>
      <c r="W16" s="3"/>
      <c r="X16" s="19">
        <v>34303</v>
      </c>
      <c r="Y16" s="18">
        <v>112.15596330275228</v>
      </c>
      <c r="Z16" s="3"/>
      <c r="AA16" s="20" t="s">
        <v>80</v>
      </c>
      <c r="AB16" s="18">
        <v>219.18087718347414</v>
      </c>
      <c r="AC16" s="3"/>
      <c r="AD16" s="17">
        <v>26481</v>
      </c>
      <c r="AE16" s="18">
        <v>88.486093765312006</v>
      </c>
      <c r="AF16" s="3"/>
      <c r="AG16" s="21">
        <v>1998</v>
      </c>
      <c r="AH16" s="18">
        <v>205.10169987941379</v>
      </c>
      <c r="AI16" s="3"/>
      <c r="AJ16" s="22">
        <v>1906</v>
      </c>
      <c r="AK16" s="23">
        <v>88.827491050424328</v>
      </c>
      <c r="AL16" s="3"/>
      <c r="AM16" s="17">
        <v>26481</v>
      </c>
      <c r="AN16" s="18">
        <v>81.832457176837679</v>
      </c>
      <c r="AO16" s="3"/>
      <c r="AP16" s="20" t="s">
        <v>94</v>
      </c>
      <c r="AQ16" s="24">
        <v>118277.39587545494</v>
      </c>
      <c r="AR16" s="3"/>
      <c r="AS16" s="19">
        <v>35550</v>
      </c>
      <c r="AT16" s="18">
        <v>91.580898395859805</v>
      </c>
      <c r="AU16" s="3"/>
      <c r="AV16" s="5">
        <v>1981</v>
      </c>
      <c r="AW16" s="18">
        <v>105.86065610057315</v>
      </c>
      <c r="AX16" s="3"/>
      <c r="AY16" s="20" t="s">
        <v>98</v>
      </c>
      <c r="AZ16" s="29">
        <v>115.89520739876423</v>
      </c>
      <c r="BA16" s="3"/>
      <c r="BB16" s="20" t="s">
        <v>99</v>
      </c>
      <c r="BC16" s="9">
        <v>128.64619449814126</v>
      </c>
      <c r="BD16" s="3"/>
      <c r="BE16" s="5">
        <v>1900</v>
      </c>
      <c r="BF16" s="18">
        <v>101.57429475419818</v>
      </c>
      <c r="BG16" s="26"/>
      <c r="BH16" s="2"/>
      <c r="BI16" s="2"/>
      <c r="BJ16" s="3"/>
      <c r="BK16" s="20" t="s">
        <v>100</v>
      </c>
      <c r="BL16" s="18">
        <v>112.35381991900178</v>
      </c>
      <c r="BM16" s="27">
        <v>214935.97967299729</v>
      </c>
      <c r="BN16" s="28">
        <v>1253.8499073520461</v>
      </c>
      <c r="BO16" s="28">
        <v>116052.3560209424</v>
      </c>
      <c r="BP16" s="18">
        <v>135.6444359666672</v>
      </c>
      <c r="BQ16" s="2"/>
      <c r="BR16" s="2"/>
      <c r="BS16" s="19">
        <v>36922</v>
      </c>
      <c r="BT16" s="18">
        <v>104.50731225296444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</row>
    <row r="17" spans="1:158" x14ac:dyDescent="0.2">
      <c r="A17" s="1"/>
      <c r="B17" s="1" t="s">
        <v>9</v>
      </c>
      <c r="C17" s="1">
        <v>1997</v>
      </c>
      <c r="D17" s="30">
        <v>1996</v>
      </c>
      <c r="E17" s="30">
        <v>1999</v>
      </c>
      <c r="F17" s="1">
        <f>AH4</f>
        <v>3</v>
      </c>
      <c r="G17" s="31">
        <f>AH3</f>
        <v>-18.959080283141716</v>
      </c>
      <c r="H17" s="1"/>
      <c r="I17" s="1"/>
      <c r="J17" s="1"/>
      <c r="K17" s="1"/>
      <c r="L17" s="1"/>
      <c r="M17" s="1"/>
      <c r="N17" s="2"/>
      <c r="O17" s="21">
        <v>1991</v>
      </c>
      <c r="P17" s="2">
        <v>900</v>
      </c>
      <c r="Q17" s="3"/>
      <c r="R17" s="15" t="s">
        <v>59</v>
      </c>
      <c r="S17" s="18">
        <v>58.590443942106482</v>
      </c>
      <c r="T17" s="4"/>
      <c r="U17" s="17">
        <v>29495</v>
      </c>
      <c r="V17" s="18">
        <v>76.384435144101587</v>
      </c>
      <c r="W17" s="3"/>
      <c r="X17" s="19">
        <v>34334</v>
      </c>
      <c r="Y17" s="18">
        <v>114.80637813211845</v>
      </c>
      <c r="Z17" s="3"/>
      <c r="AA17" s="20" t="s">
        <v>84</v>
      </c>
      <c r="AB17" s="18">
        <v>219.04963543374117</v>
      </c>
      <c r="AC17" s="3"/>
      <c r="AD17" s="17">
        <v>26573</v>
      </c>
      <c r="AE17" s="18"/>
      <c r="AF17" s="3"/>
      <c r="AG17" s="21">
        <v>1999</v>
      </c>
      <c r="AH17" s="37">
        <v>194.85729976069175</v>
      </c>
      <c r="AI17" s="3"/>
      <c r="AJ17" s="22">
        <v>1907</v>
      </c>
      <c r="AK17" s="23">
        <v>84.828297662930609</v>
      </c>
      <c r="AL17" s="3"/>
      <c r="AM17" s="17">
        <v>26573</v>
      </c>
      <c r="AN17" s="18">
        <v>83.036330103391037</v>
      </c>
      <c r="AO17" s="3"/>
      <c r="AP17" s="20" t="s">
        <v>99</v>
      </c>
      <c r="AQ17" s="24">
        <v>116580.31088082901</v>
      </c>
      <c r="AR17" s="3"/>
      <c r="AS17" s="19">
        <v>35580</v>
      </c>
      <c r="AT17" s="18">
        <v>91.409155359794099</v>
      </c>
      <c r="AU17" s="3"/>
      <c r="AV17" s="5">
        <v>1982</v>
      </c>
      <c r="AW17" s="37">
        <v>95.414219280219271</v>
      </c>
      <c r="AX17" s="3"/>
      <c r="AY17" s="20" t="s">
        <v>101</v>
      </c>
      <c r="AZ17" s="29">
        <v>105.96491245056438</v>
      </c>
      <c r="BA17" s="3"/>
      <c r="BB17" s="20" t="s">
        <v>41</v>
      </c>
      <c r="BC17" s="9">
        <v>132.30312178325482</v>
      </c>
      <c r="BD17" s="3"/>
      <c r="BE17" s="5">
        <v>1901</v>
      </c>
      <c r="BF17" s="18">
        <v>87.326095502592906</v>
      </c>
      <c r="BG17" s="26"/>
      <c r="BH17" s="2"/>
      <c r="BI17" s="2"/>
      <c r="BJ17" s="3"/>
      <c r="BK17" s="20" t="s">
        <v>102</v>
      </c>
      <c r="BL17" s="18">
        <v>106.97879766571421</v>
      </c>
      <c r="BM17" s="27">
        <v>220338.71227137028</v>
      </c>
      <c r="BN17" s="28">
        <v>1258.3042842527313</v>
      </c>
      <c r="BO17" s="28">
        <v>120770.83333333333</v>
      </c>
      <c r="BP17" s="18">
        <v>138.75589472704962</v>
      </c>
      <c r="BQ17" s="2"/>
      <c r="BR17" s="2"/>
      <c r="BS17" s="19">
        <v>36950</v>
      </c>
      <c r="BT17" s="18">
        <v>104.88224852071006</v>
      </c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</row>
    <row r="18" spans="1:158" x14ac:dyDescent="0.2">
      <c r="A18" s="1"/>
      <c r="B18" s="1" t="s">
        <v>11</v>
      </c>
      <c r="C18" s="1">
        <v>1997</v>
      </c>
      <c r="D18" s="30" t="s">
        <v>103</v>
      </c>
      <c r="E18" s="30" t="s">
        <v>104</v>
      </c>
      <c r="F18" s="1">
        <f>AQ4</f>
        <v>8</v>
      </c>
      <c r="G18" s="31">
        <f>AQ3</f>
        <v>-56.203435101174136</v>
      </c>
      <c r="H18" s="1"/>
      <c r="I18" s="1"/>
      <c r="J18" s="1"/>
      <c r="K18" s="1"/>
      <c r="L18" s="1"/>
      <c r="M18" s="1"/>
      <c r="N18" s="2"/>
      <c r="O18" s="21">
        <v>1992</v>
      </c>
      <c r="P18" s="2"/>
      <c r="Q18" s="3"/>
      <c r="R18" s="15" t="s">
        <v>65</v>
      </c>
      <c r="S18" s="18">
        <v>58.615846441888934</v>
      </c>
      <c r="T18" s="4"/>
      <c r="U18" s="17">
        <v>29587</v>
      </c>
      <c r="V18" s="18">
        <v>79.612327659674179</v>
      </c>
      <c r="W18" s="3"/>
      <c r="X18" s="19">
        <v>34365</v>
      </c>
      <c r="Y18" s="18">
        <v>122.80501710376284</v>
      </c>
      <c r="Z18" s="3"/>
      <c r="AA18" s="20" t="s">
        <v>89</v>
      </c>
      <c r="AB18" s="18">
        <v>216.06870715232938</v>
      </c>
      <c r="AC18" s="3"/>
      <c r="AD18" s="17">
        <v>26665</v>
      </c>
      <c r="AE18" s="18">
        <v>99.330190304815773</v>
      </c>
      <c r="AF18" s="3"/>
      <c r="AG18" s="21">
        <v>2000</v>
      </c>
      <c r="AH18" s="18">
        <v>203.39473852094673</v>
      </c>
      <c r="AI18" s="3"/>
      <c r="AJ18" s="22">
        <v>1908</v>
      </c>
      <c r="AK18" s="23">
        <v>86.597434116359395</v>
      </c>
      <c r="AL18" s="3"/>
      <c r="AM18" s="17">
        <v>26665</v>
      </c>
      <c r="AN18" s="18">
        <v>81.411350782308716</v>
      </c>
      <c r="AO18" s="3"/>
      <c r="AP18" s="20" t="s">
        <v>41</v>
      </c>
      <c r="AQ18" s="24">
        <v>114931.23772102162</v>
      </c>
      <c r="AR18" s="3"/>
      <c r="AS18" s="19">
        <v>35611</v>
      </c>
      <c r="AT18" s="18">
        <v>91.241227940708612</v>
      </c>
      <c r="AU18" s="3"/>
      <c r="AV18" s="5">
        <v>1983</v>
      </c>
      <c r="AW18" s="18">
        <v>101.20602803223268</v>
      </c>
      <c r="AX18" s="3"/>
      <c r="AY18" s="20" t="s">
        <v>105</v>
      </c>
      <c r="AZ18" s="29">
        <v>97.329542246788108</v>
      </c>
      <c r="BA18" s="3"/>
      <c r="BB18" s="20" t="s">
        <v>48</v>
      </c>
      <c r="BC18" s="9">
        <v>133.59224984059512</v>
      </c>
      <c r="BD18" s="3"/>
      <c r="BE18" s="5">
        <v>1902</v>
      </c>
      <c r="BF18" s="18">
        <v>100.4736445014437</v>
      </c>
      <c r="BG18" s="26"/>
      <c r="BH18" s="2"/>
      <c r="BI18" s="2"/>
      <c r="BJ18" s="3"/>
      <c r="BK18" s="20" t="s">
        <v>106</v>
      </c>
      <c r="BL18" s="18">
        <v>109.05737759016509</v>
      </c>
      <c r="BM18" s="27">
        <v>225612.47526114233</v>
      </c>
      <c r="BN18" s="28">
        <v>1326.2004739094336</v>
      </c>
      <c r="BO18" s="28">
        <v>124935.38637424992</v>
      </c>
      <c r="BP18" s="18">
        <v>140.18314090700073</v>
      </c>
      <c r="BQ18" s="2"/>
      <c r="BR18" s="2"/>
      <c r="BS18" s="19">
        <v>36980</v>
      </c>
      <c r="BT18" s="18">
        <v>104.07274509803921</v>
      </c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</row>
    <row r="19" spans="1:158" x14ac:dyDescent="0.2">
      <c r="A19" s="1"/>
      <c r="B19" s="1" t="s">
        <v>12</v>
      </c>
      <c r="C19" s="1">
        <v>1997</v>
      </c>
      <c r="D19" s="30"/>
      <c r="E19" s="30" t="s">
        <v>107</v>
      </c>
      <c r="F19" s="38">
        <f>AT4</f>
        <v>4</v>
      </c>
      <c r="G19" s="31">
        <f>AT3</f>
        <v>-21.391944842007725</v>
      </c>
      <c r="H19" s="1"/>
      <c r="I19" s="1"/>
      <c r="J19" s="1"/>
      <c r="K19" s="1"/>
      <c r="L19" s="1"/>
      <c r="M19" s="1"/>
      <c r="N19" s="2"/>
      <c r="O19" s="21">
        <v>1993</v>
      </c>
      <c r="P19" s="2">
        <v>1050</v>
      </c>
      <c r="Q19" s="3"/>
      <c r="R19" s="15" t="s">
        <v>71</v>
      </c>
      <c r="S19" s="18">
        <v>58.376933199978545</v>
      </c>
      <c r="T19" s="4"/>
      <c r="U19" s="17">
        <v>29677</v>
      </c>
      <c r="V19" s="18">
        <v>79.245028730724087</v>
      </c>
      <c r="W19" s="3"/>
      <c r="X19" s="19">
        <v>34393</v>
      </c>
      <c r="Y19" s="18">
        <v>125.3932584269663</v>
      </c>
      <c r="Z19" s="3"/>
      <c r="AA19" s="20" t="s">
        <v>94</v>
      </c>
      <c r="AB19" s="18">
        <v>215.10380080538548</v>
      </c>
      <c r="AC19" s="3"/>
      <c r="AD19" s="17">
        <v>26755</v>
      </c>
      <c r="AE19" s="18"/>
      <c r="AF19" s="3"/>
      <c r="AG19" s="21">
        <v>2001</v>
      </c>
      <c r="AH19" s="18">
        <v>202.93952831415513</v>
      </c>
      <c r="AI19" s="3"/>
      <c r="AJ19" s="22">
        <v>1909</v>
      </c>
      <c r="AK19" s="23">
        <v>86.306696095423206</v>
      </c>
      <c r="AL19" s="3"/>
      <c r="AM19" s="17">
        <v>26755</v>
      </c>
      <c r="AN19" s="18">
        <v>84.146623356237853</v>
      </c>
      <c r="AO19" s="3"/>
      <c r="AP19" s="20" t="s">
        <v>48</v>
      </c>
      <c r="AQ19" s="24">
        <v>97068.899885801293</v>
      </c>
      <c r="AR19" s="3"/>
      <c r="AS19" s="19">
        <v>35642</v>
      </c>
      <c r="AT19" s="18">
        <v>90.986272642832191</v>
      </c>
      <c r="AU19" s="3"/>
      <c r="AV19" s="5">
        <v>1984</v>
      </c>
      <c r="AW19" s="18">
        <v>97.318530864563471</v>
      </c>
      <c r="AX19" s="3"/>
      <c r="AY19" s="20" t="s">
        <v>108</v>
      </c>
      <c r="AZ19" s="29">
        <v>95.661239293684744</v>
      </c>
      <c r="BA19" s="3"/>
      <c r="BB19" s="20" t="s">
        <v>55</v>
      </c>
      <c r="BC19" s="9">
        <v>125.3140522869023</v>
      </c>
      <c r="BD19" s="3"/>
      <c r="BE19" s="5">
        <v>1903</v>
      </c>
      <c r="BF19" s="18">
        <v>93.074892384752687</v>
      </c>
      <c r="BG19" s="26"/>
      <c r="BH19" s="2"/>
      <c r="BI19" s="2"/>
      <c r="BJ19" s="3"/>
      <c r="BK19" s="20" t="s">
        <v>109</v>
      </c>
      <c r="BL19" s="18">
        <v>107.59638869294751</v>
      </c>
      <c r="BM19" s="27">
        <v>232201.06116799015</v>
      </c>
      <c r="BN19" s="28">
        <v>1393.4331165936219</v>
      </c>
      <c r="BO19" s="28">
        <v>129794.91876169083</v>
      </c>
      <c r="BP19" s="18">
        <v>142.34317688449735</v>
      </c>
      <c r="BQ19" s="2"/>
      <c r="BR19" s="2"/>
      <c r="BS19" s="19">
        <v>37011</v>
      </c>
      <c r="BT19" s="18">
        <v>104.23941888619854</v>
      </c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</row>
    <row r="20" spans="1:158" x14ac:dyDescent="0.2">
      <c r="A20" s="1"/>
      <c r="B20" s="1" t="s">
        <v>15</v>
      </c>
      <c r="C20" s="1">
        <v>1997</v>
      </c>
      <c r="D20" s="30" t="s">
        <v>110</v>
      </c>
      <c r="E20" s="30" t="s">
        <v>111</v>
      </c>
      <c r="F20" s="1">
        <f>BC4</f>
        <v>4</v>
      </c>
      <c r="G20" s="31">
        <f>BC3</f>
        <v>-19.980123819475416</v>
      </c>
      <c r="H20" s="1"/>
      <c r="I20" s="1"/>
      <c r="J20" s="1"/>
      <c r="K20" s="1"/>
      <c r="L20" s="1"/>
      <c r="M20" s="1"/>
      <c r="N20" s="2"/>
      <c r="O20" s="21">
        <v>1994</v>
      </c>
      <c r="P20" s="2"/>
      <c r="Q20" s="3"/>
      <c r="R20" s="15" t="s">
        <v>75</v>
      </c>
      <c r="S20" s="18">
        <v>57.191191007141242</v>
      </c>
      <c r="T20" s="4"/>
      <c r="U20" s="17">
        <v>29768</v>
      </c>
      <c r="V20" s="18">
        <v>80.141827440620148</v>
      </c>
      <c r="W20" s="3"/>
      <c r="X20" s="19">
        <v>34424</v>
      </c>
      <c r="Y20" s="18">
        <v>134.00673400673401</v>
      </c>
      <c r="Z20" s="3"/>
      <c r="AA20" s="20" t="s">
        <v>99</v>
      </c>
      <c r="AB20" s="18">
        <v>212.49947831054249</v>
      </c>
      <c r="AC20" s="3"/>
      <c r="AD20" s="17">
        <v>26846</v>
      </c>
      <c r="AE20" s="18">
        <v>107.94218543049291</v>
      </c>
      <c r="AF20" s="3"/>
      <c r="AG20" s="21">
        <v>2002</v>
      </c>
      <c r="AH20" s="18">
        <v>204.15083228475459</v>
      </c>
      <c r="AI20" s="3"/>
      <c r="AJ20" s="22">
        <v>1910</v>
      </c>
      <c r="AK20" s="23">
        <v>93.523859540085311</v>
      </c>
      <c r="AL20" s="3"/>
      <c r="AM20" s="17">
        <v>26846</v>
      </c>
      <c r="AN20" s="18">
        <v>84.009561261494099</v>
      </c>
      <c r="AO20" s="3"/>
      <c r="AP20" s="20" t="s">
        <v>55</v>
      </c>
      <c r="AQ20" s="24">
        <v>94304.733727810657</v>
      </c>
      <c r="AR20" s="3"/>
      <c r="AS20" s="19">
        <v>35671</v>
      </c>
      <c r="AT20" s="18">
        <v>90.412794940119184</v>
      </c>
      <c r="AU20" s="3"/>
      <c r="AV20" s="5">
        <v>1985</v>
      </c>
      <c r="AW20" s="18">
        <v>100</v>
      </c>
      <c r="AX20" s="3"/>
      <c r="AY20" s="20" t="s">
        <v>112</v>
      </c>
      <c r="AZ20" s="29">
        <v>93.657239577226562</v>
      </c>
      <c r="BA20" s="3"/>
      <c r="BB20" s="20" t="s">
        <v>62</v>
      </c>
      <c r="BC20" s="9">
        <v>128.49039391752578</v>
      </c>
      <c r="BD20" s="3"/>
      <c r="BE20" s="5">
        <v>1904</v>
      </c>
      <c r="BF20" s="18">
        <v>101.85435896630194</v>
      </c>
      <c r="BG20" s="26"/>
      <c r="BH20" s="2"/>
      <c r="BI20" s="2"/>
      <c r="BJ20" s="3"/>
      <c r="BK20" s="20" t="s">
        <v>113</v>
      </c>
      <c r="BL20" s="18">
        <v>106.04084564081411</v>
      </c>
      <c r="BM20" s="27">
        <v>235756.73858197796</v>
      </c>
      <c r="BN20" s="28">
        <v>1434.0093404132813</v>
      </c>
      <c r="BO20" s="28">
        <v>134050.42629010833</v>
      </c>
      <c r="BP20" s="18">
        <v>145.712193076962</v>
      </c>
      <c r="BQ20" s="2"/>
      <c r="BR20" s="2"/>
      <c r="BS20" s="19">
        <v>37042</v>
      </c>
      <c r="BT20" s="18">
        <v>104.39025787965615</v>
      </c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</row>
    <row r="21" spans="1:158" x14ac:dyDescent="0.2">
      <c r="A21" s="1"/>
      <c r="B21" s="6"/>
      <c r="C21" s="6"/>
      <c r="D21" s="6"/>
      <c r="E21" s="6"/>
      <c r="F21" s="6"/>
      <c r="G21" s="6"/>
      <c r="H21" s="1"/>
      <c r="I21" s="1"/>
      <c r="J21" s="1"/>
      <c r="K21" s="1"/>
      <c r="L21" s="1"/>
      <c r="M21" s="1"/>
      <c r="N21" s="2"/>
      <c r="O21" s="21">
        <v>1995</v>
      </c>
      <c r="P21" s="2">
        <v>1100</v>
      </c>
      <c r="Q21" s="3"/>
      <c r="R21" s="15" t="s">
        <v>81</v>
      </c>
      <c r="S21" s="18">
        <v>56.564825554442031</v>
      </c>
      <c r="T21" s="4"/>
      <c r="U21" s="17">
        <v>29860</v>
      </c>
      <c r="V21" s="18">
        <v>80.578299569633899</v>
      </c>
      <c r="W21" s="3"/>
      <c r="X21" s="19">
        <v>34453</v>
      </c>
      <c r="Y21" s="18">
        <v>131.0421286031042</v>
      </c>
      <c r="Z21" s="3"/>
      <c r="AA21" s="20" t="s">
        <v>41</v>
      </c>
      <c r="AB21" s="18">
        <v>206.80788873556702</v>
      </c>
      <c r="AC21" s="3"/>
      <c r="AD21" s="17">
        <v>26938</v>
      </c>
      <c r="AE21" s="18"/>
      <c r="AF21" s="3"/>
      <c r="AG21" s="21">
        <v>2003</v>
      </c>
      <c r="AH21" s="18">
        <v>210.46245883539405</v>
      </c>
      <c r="AI21" s="3"/>
      <c r="AJ21" s="22">
        <v>1911</v>
      </c>
      <c r="AK21" s="23">
        <v>95.08596583876583</v>
      </c>
      <c r="AL21" s="3"/>
      <c r="AM21" s="17">
        <v>26938</v>
      </c>
      <c r="AN21" s="18">
        <v>86.722471069466494</v>
      </c>
      <c r="AO21" s="3"/>
      <c r="AP21" s="20" t="s">
        <v>62</v>
      </c>
      <c r="AQ21" s="24">
        <v>86988.039144617636</v>
      </c>
      <c r="AR21" s="3"/>
      <c r="AS21" s="19">
        <v>35703</v>
      </c>
      <c r="AT21" s="18">
        <v>90.263568987368075</v>
      </c>
      <c r="AU21" s="3"/>
      <c r="AV21" s="5">
        <v>1986</v>
      </c>
      <c r="AW21" s="18">
        <v>105.4510484576933</v>
      </c>
      <c r="AX21" s="3"/>
      <c r="AY21" s="20" t="s">
        <v>114</v>
      </c>
      <c r="AZ21" s="29">
        <v>94.288922144731387</v>
      </c>
      <c r="BA21" s="3"/>
      <c r="BB21" s="20" t="s">
        <v>68</v>
      </c>
      <c r="BC21" s="9">
        <v>124.72395347150258</v>
      </c>
      <c r="BD21" s="3"/>
      <c r="BE21" s="5">
        <v>1905</v>
      </c>
      <c r="BF21" s="18">
        <v>87.2485475278975</v>
      </c>
      <c r="BG21" s="26"/>
      <c r="BH21" s="2"/>
      <c r="BI21" s="2"/>
      <c r="BJ21" s="3"/>
      <c r="BK21" s="20" t="s">
        <v>115</v>
      </c>
      <c r="BL21" s="18">
        <v>110.28177826662431</v>
      </c>
      <c r="BM21" s="27">
        <v>245656.75095370121</v>
      </c>
      <c r="BN21" s="28">
        <v>1452.785726893334</v>
      </c>
      <c r="BO21" s="28">
        <v>137618.42170264566</v>
      </c>
      <c r="BP21" s="18">
        <v>150.70042638329133</v>
      </c>
      <c r="BQ21" s="2"/>
      <c r="BR21" s="2"/>
      <c r="BS21" s="19">
        <v>37071</v>
      </c>
      <c r="BT21" s="18">
        <v>102.26472248353717</v>
      </c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</row>
    <row r="22" spans="1:158" x14ac:dyDescent="0.2">
      <c r="A22" s="1"/>
      <c r="B22" s="67" t="s">
        <v>116</v>
      </c>
      <c r="C22" s="67"/>
      <c r="D22" s="67"/>
      <c r="E22" s="67"/>
      <c r="F22" s="67"/>
      <c r="G22" s="67"/>
      <c r="H22" s="1"/>
      <c r="I22" s="1"/>
      <c r="J22" s="1"/>
      <c r="K22" s="1"/>
      <c r="L22" s="1"/>
      <c r="M22" s="1"/>
      <c r="N22" s="2"/>
      <c r="O22" s="21">
        <v>1996</v>
      </c>
      <c r="P22" s="2"/>
      <c r="Q22" s="3"/>
      <c r="R22" s="15" t="s">
        <v>85</v>
      </c>
      <c r="S22" s="18">
        <v>56.196707931476041</v>
      </c>
      <c r="T22" s="4"/>
      <c r="U22" s="17">
        <v>29952</v>
      </c>
      <c r="V22" s="18">
        <v>85.199758165644141</v>
      </c>
      <c r="W22" s="3"/>
      <c r="X22" s="19">
        <v>34485</v>
      </c>
      <c r="Y22" s="18">
        <v>127.3326015367728</v>
      </c>
      <c r="Z22" s="3"/>
      <c r="AA22" s="20" t="s">
        <v>48</v>
      </c>
      <c r="AB22" s="18">
        <v>175.4435094802231</v>
      </c>
      <c r="AC22" s="3"/>
      <c r="AD22" s="17">
        <v>27030</v>
      </c>
      <c r="AE22" s="18">
        <v>104.36671464070551</v>
      </c>
      <c r="AF22" s="3"/>
      <c r="AG22" s="21">
        <v>2004</v>
      </c>
      <c r="AH22" s="18">
        <v>217.89325358437512</v>
      </c>
      <c r="AI22" s="3"/>
      <c r="AJ22" s="22">
        <v>1912</v>
      </c>
      <c r="AK22" s="23">
        <v>100</v>
      </c>
      <c r="AL22" s="3"/>
      <c r="AM22" s="17">
        <v>27030</v>
      </c>
      <c r="AN22" s="18">
        <v>84.681178862059042</v>
      </c>
      <c r="AO22" s="3"/>
      <c r="AP22" s="20" t="s">
        <v>68</v>
      </c>
      <c r="AQ22" s="24">
        <v>85592.011412268199</v>
      </c>
      <c r="AR22" s="3"/>
      <c r="AS22" s="19">
        <v>35734</v>
      </c>
      <c r="AT22" s="18">
        <v>90.263568987368075</v>
      </c>
      <c r="AU22" s="3"/>
      <c r="AV22" s="5">
        <v>1987</v>
      </c>
      <c r="AW22" s="18">
        <v>143.3177572881707</v>
      </c>
      <c r="AX22" s="3"/>
      <c r="AY22" s="20" t="s">
        <v>42</v>
      </c>
      <c r="AZ22" s="29">
        <v>96.255724144432776</v>
      </c>
      <c r="BA22" s="3"/>
      <c r="BB22" s="20" t="s">
        <v>72</v>
      </c>
      <c r="BC22" s="9">
        <v>123.82144497409327</v>
      </c>
      <c r="BD22" s="3"/>
      <c r="BE22" s="5">
        <v>1906</v>
      </c>
      <c r="BF22" s="18">
        <v>103.52516731881616</v>
      </c>
      <c r="BG22" s="26"/>
      <c r="BH22" s="2"/>
      <c r="BI22" s="2"/>
      <c r="BJ22" s="3"/>
      <c r="BK22" s="20" t="s">
        <v>117</v>
      </c>
      <c r="BL22" s="18">
        <v>97.674045070835376</v>
      </c>
      <c r="BM22" s="27">
        <v>247061.29327067107</v>
      </c>
      <c r="BN22" s="28">
        <v>1536.0296092333081</v>
      </c>
      <c r="BO22" s="28">
        <v>144264.12386208115</v>
      </c>
      <c r="BP22" s="18">
        <v>154.29019746649959</v>
      </c>
      <c r="BQ22" s="2"/>
      <c r="BR22" s="2"/>
      <c r="BS22" s="19">
        <v>37103</v>
      </c>
      <c r="BT22" s="18">
        <v>101.95929038281982</v>
      </c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</row>
    <row r="23" spans="1:158" x14ac:dyDescent="0.2">
      <c r="A23" s="1"/>
      <c r="B23" s="1" t="s">
        <v>3</v>
      </c>
      <c r="C23" s="1">
        <v>2001</v>
      </c>
      <c r="D23" s="1">
        <v>1999</v>
      </c>
      <c r="E23" s="1">
        <v>2003</v>
      </c>
      <c r="F23" s="1">
        <f>P4</f>
        <v>4</v>
      </c>
      <c r="G23" s="31">
        <f>P3</f>
        <v>-25.454545454545453</v>
      </c>
      <c r="H23" s="1"/>
      <c r="I23" s="1"/>
      <c r="J23" s="1"/>
      <c r="K23" s="1"/>
      <c r="L23" s="1"/>
      <c r="M23" s="1"/>
      <c r="N23" s="2"/>
      <c r="O23" s="21">
        <v>1997</v>
      </c>
      <c r="P23" s="5">
        <v>1100</v>
      </c>
      <c r="Q23" s="3"/>
      <c r="R23" s="15" t="s">
        <v>90</v>
      </c>
      <c r="S23" s="18">
        <v>54.691589502636731</v>
      </c>
      <c r="T23" s="4"/>
      <c r="U23" s="17">
        <v>30042</v>
      </c>
      <c r="V23" s="18">
        <v>85.366247479700107</v>
      </c>
      <c r="W23" s="3"/>
      <c r="X23" s="19">
        <v>34515</v>
      </c>
      <c r="Y23" s="18">
        <v>126.47058823529412</v>
      </c>
      <c r="Z23" s="3"/>
      <c r="AA23" s="20" t="s">
        <v>55</v>
      </c>
      <c r="AB23" s="18">
        <v>149.33897399919002</v>
      </c>
      <c r="AC23" s="3"/>
      <c r="AD23" s="17">
        <v>27120</v>
      </c>
      <c r="AE23" s="18"/>
      <c r="AF23" s="3"/>
      <c r="AG23" s="21">
        <v>2005</v>
      </c>
      <c r="AH23" s="18">
        <v>216.30741807784526</v>
      </c>
      <c r="AI23" s="3"/>
      <c r="AJ23" s="22">
        <v>1913</v>
      </c>
      <c r="AK23" s="23">
        <v>105.26299006460216</v>
      </c>
      <c r="AL23" s="3"/>
      <c r="AM23" s="17">
        <v>27120</v>
      </c>
      <c r="AN23" s="18">
        <v>88.931017703040666</v>
      </c>
      <c r="AO23" s="3"/>
      <c r="AP23" s="20" t="s">
        <v>72</v>
      </c>
      <c r="AQ23" s="24">
        <v>81151.832460732985</v>
      </c>
      <c r="AR23" s="3"/>
      <c r="AS23" s="19">
        <v>35762</v>
      </c>
      <c r="AT23" s="18">
        <v>90.009257678960239</v>
      </c>
      <c r="AU23" s="3"/>
      <c r="AV23" s="5">
        <v>1988</v>
      </c>
      <c r="AW23" s="18">
        <v>170.65660987477094</v>
      </c>
      <c r="AX23" s="3"/>
      <c r="AY23" s="20" t="s">
        <v>49</v>
      </c>
      <c r="AZ23" s="29">
        <v>98.049861345962682</v>
      </c>
      <c r="BA23" s="3"/>
      <c r="BB23" s="20" t="s">
        <v>78</v>
      </c>
      <c r="BC23" s="9">
        <v>125.98912473903967</v>
      </c>
      <c r="BD23" s="3"/>
      <c r="BE23" s="5">
        <v>1907</v>
      </c>
      <c r="BF23" s="18">
        <v>109.31652066458432</v>
      </c>
      <c r="BG23" s="26"/>
      <c r="BH23" s="2"/>
      <c r="BI23" s="2"/>
      <c r="BJ23" s="3"/>
      <c r="BK23" s="20" t="s">
        <v>118</v>
      </c>
      <c r="BL23" s="18">
        <v>104.06625298536861</v>
      </c>
      <c r="BM23" s="27">
        <v>252619.51500343444</v>
      </c>
      <c r="BN23" s="28">
        <v>1586.5080419812214</v>
      </c>
      <c r="BO23" s="28">
        <v>151492.00974190838</v>
      </c>
      <c r="BP23" s="18">
        <v>157.72523393911305</v>
      </c>
      <c r="BQ23" s="2"/>
      <c r="BR23" s="2"/>
      <c r="BS23" s="19">
        <v>37134</v>
      </c>
      <c r="BT23" s="18">
        <v>101.90134946486738</v>
      </c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</row>
    <row r="24" spans="1:158" x14ac:dyDescent="0.2">
      <c r="A24" s="1"/>
      <c r="B24" s="1" t="s">
        <v>4</v>
      </c>
      <c r="C24" s="1">
        <v>1998</v>
      </c>
      <c r="D24" s="30" t="s">
        <v>103</v>
      </c>
      <c r="E24" s="30" t="s">
        <v>92</v>
      </c>
      <c r="F24" s="1">
        <f>S4</f>
        <v>6</v>
      </c>
      <c r="G24" s="31">
        <f>S3</f>
        <v>-40.503660671835419</v>
      </c>
      <c r="H24" s="1"/>
      <c r="I24" s="1"/>
      <c r="J24" s="1"/>
      <c r="K24" s="1"/>
      <c r="L24" s="1"/>
      <c r="M24" s="1"/>
      <c r="N24" s="2"/>
      <c r="O24" s="21">
        <v>1998</v>
      </c>
      <c r="P24" s="2"/>
      <c r="Q24" s="3"/>
      <c r="R24" s="15" t="s">
        <v>95</v>
      </c>
      <c r="S24" s="18">
        <v>53.968775735574901</v>
      </c>
      <c r="T24" s="4"/>
      <c r="U24" s="17">
        <v>30133</v>
      </c>
      <c r="V24" s="18">
        <v>86.508001990771561</v>
      </c>
      <c r="W24" s="3"/>
      <c r="X24" s="19">
        <v>34544</v>
      </c>
      <c r="Y24" s="18">
        <v>123.5613463626493</v>
      </c>
      <c r="Z24" s="3"/>
      <c r="AA24" s="20" t="s">
        <v>62</v>
      </c>
      <c r="AB24" s="18">
        <v>128.21389414977821</v>
      </c>
      <c r="AC24" s="3"/>
      <c r="AD24" s="17">
        <v>27211</v>
      </c>
      <c r="AE24" s="18">
        <v>97.640422187016966</v>
      </c>
      <c r="AF24" s="3"/>
      <c r="AG24" s="21">
        <v>2006</v>
      </c>
      <c r="AH24" s="18">
        <v>213.196882981724</v>
      </c>
      <c r="AI24" s="3"/>
      <c r="AJ24" s="22">
        <v>1914</v>
      </c>
      <c r="AK24" s="23">
        <v>112.70256563820725</v>
      </c>
      <c r="AL24" s="3"/>
      <c r="AM24" s="17">
        <v>27211</v>
      </c>
      <c r="AN24" s="18">
        <v>89.533843859065172</v>
      </c>
      <c r="AO24" s="3"/>
      <c r="AP24" s="20" t="s">
        <v>78</v>
      </c>
      <c r="AQ24" s="24">
        <v>81180.167597765379</v>
      </c>
      <c r="AR24" s="3"/>
      <c r="AS24" s="19">
        <v>35795</v>
      </c>
      <c r="AT24" s="18">
        <v>87.366853600311728</v>
      </c>
      <c r="AU24" s="3"/>
      <c r="AV24" s="5">
        <v>1989</v>
      </c>
      <c r="AW24" s="18">
        <v>197.29198967561285</v>
      </c>
      <c r="AX24" s="3"/>
      <c r="AY24" s="20" t="s">
        <v>56</v>
      </c>
      <c r="AZ24" s="29">
        <v>97.898930644175366</v>
      </c>
      <c r="BA24" s="3"/>
      <c r="BB24" s="20" t="s">
        <v>82</v>
      </c>
      <c r="BC24" s="9">
        <v>119.75025046826222</v>
      </c>
      <c r="BD24" s="3"/>
      <c r="BE24" s="5">
        <v>1908</v>
      </c>
      <c r="BF24" s="18">
        <v>100.81918235205102</v>
      </c>
      <c r="BG24" s="26"/>
      <c r="BH24" s="2"/>
      <c r="BI24" s="2"/>
      <c r="BJ24" s="3"/>
      <c r="BK24" s="20" t="s">
        <v>119</v>
      </c>
      <c r="BL24" s="18">
        <v>103.99432082829692</v>
      </c>
      <c r="BM24" s="27">
        <v>254179.44284968683</v>
      </c>
      <c r="BN24" s="28">
        <v>1621.2246252750035</v>
      </c>
      <c r="BO24" s="28">
        <v>156614.18057920985</v>
      </c>
      <c r="BP24" s="18">
        <v>162.47524348626098</v>
      </c>
      <c r="BQ24" s="2"/>
      <c r="BR24" s="2"/>
      <c r="BS24" s="19">
        <v>37162</v>
      </c>
      <c r="BT24" s="18">
        <v>101.33259361997227</v>
      </c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</row>
    <row r="25" spans="1:158" x14ac:dyDescent="0.2">
      <c r="A25" s="1"/>
      <c r="B25" s="6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2"/>
      <c r="O25" s="21">
        <v>1999</v>
      </c>
      <c r="P25" s="39">
        <v>1100</v>
      </c>
      <c r="Q25" s="3"/>
      <c r="R25" s="15" t="s">
        <v>100</v>
      </c>
      <c r="S25" s="18">
        <v>53.754652027914119</v>
      </c>
      <c r="T25" s="4"/>
      <c r="U25" s="17">
        <v>30225</v>
      </c>
      <c r="V25" s="18">
        <v>89.190659645130438</v>
      </c>
      <c r="W25" s="3"/>
      <c r="X25" s="19">
        <v>34577</v>
      </c>
      <c r="Y25" s="18">
        <v>126.15219721329048</v>
      </c>
      <c r="Z25" s="3"/>
      <c r="AA25" s="20" t="s">
        <v>68</v>
      </c>
      <c r="AB25" s="18">
        <v>123.3422984693826</v>
      </c>
      <c r="AC25" s="3"/>
      <c r="AD25" s="17">
        <v>27303</v>
      </c>
      <c r="AE25" s="18"/>
      <c r="AF25" s="3"/>
      <c r="AG25" s="21">
        <v>2007</v>
      </c>
      <c r="AH25" s="18">
        <v>218.82068701381795</v>
      </c>
      <c r="AI25" s="3"/>
      <c r="AJ25" s="22">
        <v>1915</v>
      </c>
      <c r="AK25" s="23">
        <v>109.71620593907836</v>
      </c>
      <c r="AL25" s="3"/>
      <c r="AM25" s="17">
        <v>27303</v>
      </c>
      <c r="AN25" s="18">
        <v>91.720449832266098</v>
      </c>
      <c r="AO25" s="3"/>
      <c r="AP25" s="20" t="s">
        <v>82</v>
      </c>
      <c r="AQ25" s="24">
        <v>75233.483223797986</v>
      </c>
      <c r="AR25" s="3"/>
      <c r="AS25" s="19">
        <v>35825</v>
      </c>
      <c r="AT25" s="18">
        <v>84.677047717143637</v>
      </c>
      <c r="AU25" s="3"/>
      <c r="AV25" s="5">
        <v>1990</v>
      </c>
      <c r="AW25" s="18">
        <v>214.22875374784383</v>
      </c>
      <c r="AX25" s="3"/>
      <c r="AY25" s="20" t="s">
        <v>43</v>
      </c>
      <c r="AZ25" s="29">
        <v>95.498541437283194</v>
      </c>
      <c r="BA25" s="3"/>
      <c r="BB25" s="20" t="s">
        <v>87</v>
      </c>
      <c r="BC25" s="40">
        <v>106.72610856057992</v>
      </c>
      <c r="BD25" s="3"/>
      <c r="BE25" s="5">
        <v>1909</v>
      </c>
      <c r="BF25" s="18">
        <v>95.380413785817694</v>
      </c>
      <c r="BG25" s="26"/>
      <c r="BH25" s="2"/>
      <c r="BI25" s="2"/>
      <c r="BJ25" s="3"/>
      <c r="BK25" s="20" t="s">
        <v>120</v>
      </c>
      <c r="BL25" s="18">
        <v>106.84666329010955</v>
      </c>
      <c r="BM25" s="27">
        <v>265921.04909629101</v>
      </c>
      <c r="BN25" s="28">
        <v>1646.3640538285749</v>
      </c>
      <c r="BO25" s="28">
        <v>154472.58772760979</v>
      </c>
      <c r="BP25" s="18">
        <v>167.16173886297457</v>
      </c>
      <c r="BQ25" s="2"/>
      <c r="BR25" s="2"/>
      <c r="BS25" s="19">
        <v>37195</v>
      </c>
      <c r="BT25" s="18">
        <v>100.77115296279284</v>
      </c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</row>
    <row r="26" spans="1:158" x14ac:dyDescent="0.2">
      <c r="A26" s="1"/>
      <c r="B26" s="67" t="s">
        <v>121</v>
      </c>
      <c r="C26" s="67"/>
      <c r="D26" s="67"/>
      <c r="E26" s="67"/>
      <c r="F26" s="67"/>
      <c r="G26" s="67"/>
      <c r="H26" s="1"/>
      <c r="I26" s="1"/>
      <c r="J26" s="1"/>
      <c r="K26" s="1"/>
      <c r="L26" s="1"/>
      <c r="M26" s="1"/>
      <c r="N26" s="2"/>
      <c r="O26" s="21">
        <v>2000</v>
      </c>
      <c r="P26" s="2"/>
      <c r="Q26" s="3"/>
      <c r="R26" s="15" t="s">
        <v>102</v>
      </c>
      <c r="S26" s="18">
        <v>53.818200490908161</v>
      </c>
      <c r="T26" s="4"/>
      <c r="U26" s="17">
        <v>30317</v>
      </c>
      <c r="V26" s="18">
        <v>94.222468981741869</v>
      </c>
      <c r="W26" s="3"/>
      <c r="X26" s="19">
        <v>34607</v>
      </c>
      <c r="Y26" s="18">
        <v>123.72340425531914</v>
      </c>
      <c r="Z26" s="3"/>
      <c r="AA26" s="20" t="s">
        <v>72</v>
      </c>
      <c r="AB26" s="37">
        <v>119.48421002686675</v>
      </c>
      <c r="AC26" s="3"/>
      <c r="AD26" s="17">
        <v>27395</v>
      </c>
      <c r="AE26" s="18">
        <v>87.874845875624672</v>
      </c>
      <c r="AF26" s="3"/>
      <c r="AG26" s="21">
        <v>2008</v>
      </c>
      <c r="AH26" s="2"/>
      <c r="AI26" s="3"/>
      <c r="AJ26" s="22">
        <v>1916</v>
      </c>
      <c r="AK26" s="23">
        <v>126.79684829646324</v>
      </c>
      <c r="AL26" s="3"/>
      <c r="AM26" s="17">
        <v>27395</v>
      </c>
      <c r="AN26" s="18">
        <v>88.937249549687337</v>
      </c>
      <c r="AO26" s="3"/>
      <c r="AP26" s="20" t="s">
        <v>87</v>
      </c>
      <c r="AQ26" s="24">
        <v>74460.801095515228</v>
      </c>
      <c r="AR26" s="3"/>
      <c r="AS26" s="19">
        <v>35853</v>
      </c>
      <c r="AT26" s="18">
        <v>82.190160704235055</v>
      </c>
      <c r="AU26" s="3"/>
      <c r="AV26" s="5">
        <v>1991</v>
      </c>
      <c r="AW26" s="18">
        <v>230.18885566413675</v>
      </c>
      <c r="AX26" s="3"/>
      <c r="AY26" s="20" t="s">
        <v>45</v>
      </c>
      <c r="AZ26" s="29">
        <v>94.897077127828254</v>
      </c>
      <c r="BA26" s="3"/>
      <c r="BB26" s="20" t="s">
        <v>46</v>
      </c>
      <c r="BC26" s="9">
        <v>107.75579568640875</v>
      </c>
      <c r="BD26" s="3"/>
      <c r="BE26" s="5">
        <v>1910</v>
      </c>
      <c r="BF26" s="18">
        <v>93.11063670722838</v>
      </c>
      <c r="BG26" s="26"/>
      <c r="BH26" s="2"/>
      <c r="BI26" s="2"/>
      <c r="BJ26" s="3"/>
      <c r="BK26" s="20" t="s">
        <v>122</v>
      </c>
      <c r="BL26" s="18">
        <v>105.66665565135307</v>
      </c>
      <c r="BM26" s="27">
        <v>268531.66166099085</v>
      </c>
      <c r="BN26" s="28">
        <v>1721.6674411480155</v>
      </c>
      <c r="BO26" s="28">
        <v>154489.59185684036</v>
      </c>
      <c r="BP26" s="18">
        <v>173.19840639558163</v>
      </c>
      <c r="BQ26" s="2"/>
      <c r="BR26" s="2"/>
      <c r="BS26" s="19">
        <v>37225</v>
      </c>
      <c r="BT26" s="18">
        <v>100.76173913043478</v>
      </c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</row>
    <row r="27" spans="1:158" x14ac:dyDescent="0.2">
      <c r="A27" s="1"/>
      <c r="B27" s="1" t="s">
        <v>10</v>
      </c>
      <c r="C27" s="1">
        <v>1898</v>
      </c>
      <c r="D27" s="1">
        <v>1899</v>
      </c>
      <c r="E27" s="1">
        <v>1905</v>
      </c>
      <c r="F27" s="1">
        <f>AK4</f>
        <v>6</v>
      </c>
      <c r="G27" s="31">
        <f>AK3</f>
        <v>-25.477426015766703</v>
      </c>
      <c r="H27" s="1"/>
      <c r="I27" s="1"/>
      <c r="J27" s="1"/>
      <c r="K27" s="1"/>
      <c r="L27" s="1"/>
      <c r="M27" s="1"/>
      <c r="N27" s="2"/>
      <c r="O27" s="21">
        <v>2001</v>
      </c>
      <c r="P27" s="2">
        <v>1000</v>
      </c>
      <c r="Q27" s="3"/>
      <c r="R27" s="15" t="s">
        <v>106</v>
      </c>
      <c r="S27" s="18">
        <v>52.861491231596283</v>
      </c>
      <c r="T27" s="4"/>
      <c r="U27" s="17">
        <v>30407</v>
      </c>
      <c r="V27" s="18">
        <v>94.657594476972207</v>
      </c>
      <c r="W27" s="3"/>
      <c r="X27" s="19">
        <v>34638</v>
      </c>
      <c r="Y27" s="18">
        <v>123.20675105485233</v>
      </c>
      <c r="Z27" s="3"/>
      <c r="AA27" s="20" t="s">
        <v>78</v>
      </c>
      <c r="AB27" s="18">
        <v>121.70466141620662</v>
      </c>
      <c r="AC27" s="3"/>
      <c r="AD27" s="17">
        <v>27485</v>
      </c>
      <c r="AE27" s="18"/>
      <c r="AF27" s="3"/>
      <c r="AG27" s="2"/>
      <c r="AH27" s="2"/>
      <c r="AI27" s="2"/>
      <c r="AJ27" s="22">
        <v>1917</v>
      </c>
      <c r="AK27" s="23">
        <v>143.44621921860912</v>
      </c>
      <c r="AL27" s="2"/>
      <c r="AM27" s="17">
        <v>27485</v>
      </c>
      <c r="AN27" s="18">
        <v>89.567571890247848</v>
      </c>
      <c r="AO27" s="3"/>
      <c r="AP27" s="20" t="s">
        <v>46</v>
      </c>
      <c r="AQ27" s="24">
        <v>74055.158324821241</v>
      </c>
      <c r="AR27" s="3"/>
      <c r="AS27" s="19">
        <v>35885</v>
      </c>
      <c r="AT27" s="18">
        <v>80.056347834525084</v>
      </c>
      <c r="AU27" s="3"/>
      <c r="AV27" s="5">
        <v>1992</v>
      </c>
      <c r="AW27" s="18">
        <v>213.33766981446468</v>
      </c>
      <c r="AX27" s="3"/>
      <c r="AY27" s="20" t="s">
        <v>51</v>
      </c>
      <c r="AZ27" s="29">
        <v>95.645039294287486</v>
      </c>
      <c r="BA27" s="3"/>
      <c r="BB27" s="20" t="s">
        <v>52</v>
      </c>
      <c r="BC27" s="9">
        <v>116.31703499999999</v>
      </c>
      <c r="BD27" s="3"/>
      <c r="BE27" s="5">
        <v>1911</v>
      </c>
      <c r="BF27" s="18">
        <v>97.543336044855195</v>
      </c>
      <c r="BG27" s="26"/>
      <c r="BH27" s="2"/>
      <c r="BI27" s="2"/>
      <c r="BJ27" s="3"/>
      <c r="BK27" s="20" t="s">
        <v>123</v>
      </c>
      <c r="BL27" s="18">
        <v>105.54396961774275</v>
      </c>
      <c r="BM27" s="27">
        <v>276150.84662534611</v>
      </c>
      <c r="BN27" s="28">
        <v>1750.7586154543801</v>
      </c>
      <c r="BO27" s="28">
        <v>157651.64636332417</v>
      </c>
      <c r="BP27" s="18">
        <v>177.04771603124746</v>
      </c>
      <c r="BQ27" s="2"/>
      <c r="BR27" s="2"/>
      <c r="BS27" s="19">
        <v>37256</v>
      </c>
      <c r="BT27" s="18">
        <v>100.92902050113895</v>
      </c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</row>
    <row r="28" spans="1:158" x14ac:dyDescent="0.2">
      <c r="A28" s="1"/>
      <c r="B28" s="1" t="s">
        <v>16</v>
      </c>
      <c r="C28" s="1">
        <v>1929</v>
      </c>
      <c r="D28" s="1">
        <v>1925</v>
      </c>
      <c r="E28" s="1">
        <v>1932</v>
      </c>
      <c r="F28" s="1">
        <f>BF4</f>
        <v>7</v>
      </c>
      <c r="G28" s="31">
        <f>BF3</f>
        <v>-12.570716702948115</v>
      </c>
      <c r="H28" s="1"/>
      <c r="I28" s="1"/>
      <c r="J28" s="1"/>
      <c r="K28" s="1"/>
      <c r="L28" s="1"/>
      <c r="M28" s="1"/>
      <c r="N28" s="2"/>
      <c r="O28" s="21">
        <v>2002</v>
      </c>
      <c r="P28" s="2"/>
      <c r="Q28" s="3"/>
      <c r="R28" s="15" t="s">
        <v>109</v>
      </c>
      <c r="S28" s="37">
        <v>50.270260314433798</v>
      </c>
      <c r="T28" s="4"/>
      <c r="U28" s="17">
        <v>30498</v>
      </c>
      <c r="V28" s="18">
        <v>96.762008258875966</v>
      </c>
      <c r="W28" s="3"/>
      <c r="X28" s="19">
        <v>34668</v>
      </c>
      <c r="Y28" s="18">
        <v>120.75471698113208</v>
      </c>
      <c r="Z28" s="3"/>
      <c r="AA28" s="20" t="s">
        <v>82</v>
      </c>
      <c r="AB28" s="18">
        <v>126.53331536328987</v>
      </c>
      <c r="AC28" s="3"/>
      <c r="AD28" s="17">
        <v>27576</v>
      </c>
      <c r="AE28" s="18">
        <v>84.785690988171837</v>
      </c>
      <c r="AF28" s="3"/>
      <c r="AG28" s="2"/>
      <c r="AH28" s="2"/>
      <c r="AI28" s="2"/>
      <c r="AJ28" s="22">
        <v>1918</v>
      </c>
      <c r="AK28" s="23">
        <v>164.07541767449575</v>
      </c>
      <c r="AL28" s="2"/>
      <c r="AM28" s="17">
        <v>27576</v>
      </c>
      <c r="AN28" s="18">
        <v>87.311077265659804</v>
      </c>
      <c r="AO28" s="3"/>
      <c r="AP28" s="20" t="s">
        <v>52</v>
      </c>
      <c r="AQ28" s="24">
        <v>73405.332433344593</v>
      </c>
      <c r="AR28" s="3"/>
      <c r="AS28" s="19">
        <v>35915</v>
      </c>
      <c r="AT28" s="18">
        <v>77.520409039091803</v>
      </c>
      <c r="AU28" s="3"/>
      <c r="AV28" s="5">
        <v>1993</v>
      </c>
      <c r="AW28" s="18">
        <v>201.29764950444687</v>
      </c>
      <c r="AX28" s="3"/>
      <c r="AY28" s="20" t="s">
        <v>58</v>
      </c>
      <c r="AZ28" s="29">
        <v>94.072613652385485</v>
      </c>
      <c r="BA28" s="3"/>
      <c r="BB28" s="20" t="s">
        <v>59</v>
      </c>
      <c r="BC28" s="9">
        <v>111.32208974184783</v>
      </c>
      <c r="BD28" s="3"/>
      <c r="BE28" s="5">
        <v>1912</v>
      </c>
      <c r="BF28" s="18">
        <v>102.36516183529949</v>
      </c>
      <c r="BG28" s="26"/>
      <c r="BH28" s="2"/>
      <c r="BI28" s="2"/>
      <c r="BJ28" s="3"/>
      <c r="BK28" s="20" t="s">
        <v>124</v>
      </c>
      <c r="BL28" s="18">
        <v>104.43467990171558</v>
      </c>
      <c r="BM28" s="27">
        <v>274233.97733227146</v>
      </c>
      <c r="BN28" s="28">
        <v>1777.5981720124328</v>
      </c>
      <c r="BO28" s="28">
        <v>156999.18375076592</v>
      </c>
      <c r="BP28" s="18">
        <v>180.65303328654403</v>
      </c>
      <c r="BQ28" s="2"/>
      <c r="BR28" s="2"/>
      <c r="BS28" s="19">
        <v>37287</v>
      </c>
      <c r="BT28" s="18">
        <v>100.37237020316026</v>
      </c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</row>
    <row r="29" spans="1:15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1">
        <v>2003</v>
      </c>
      <c r="P29" s="41">
        <v>820</v>
      </c>
      <c r="Q29" s="3"/>
      <c r="R29" s="15" t="s">
        <v>113</v>
      </c>
      <c r="S29" s="29">
        <v>53.19694704113472</v>
      </c>
      <c r="T29" s="4"/>
      <c r="U29" s="17">
        <v>30590</v>
      </c>
      <c r="V29" s="18">
        <v>98.494933068863915</v>
      </c>
      <c r="W29" s="3"/>
      <c r="X29" s="19">
        <v>34698</v>
      </c>
      <c r="Y29" s="18">
        <v>114.44906444906444</v>
      </c>
      <c r="Z29" s="3"/>
      <c r="AA29" s="20" t="s">
        <v>87</v>
      </c>
      <c r="AB29" s="18">
        <v>128.50524397818066</v>
      </c>
      <c r="AC29" s="3"/>
      <c r="AD29" s="17">
        <v>27668</v>
      </c>
      <c r="AE29" s="18"/>
      <c r="AF29" s="3"/>
      <c r="AG29" s="2"/>
      <c r="AH29" s="2"/>
      <c r="AI29" s="2"/>
      <c r="AJ29" s="22">
        <v>1919</v>
      </c>
      <c r="AK29" s="23">
        <v>175.71619866936112</v>
      </c>
      <c r="AL29" s="2"/>
      <c r="AM29" s="17">
        <v>27668</v>
      </c>
      <c r="AN29" s="18">
        <v>89.432593238097198</v>
      </c>
      <c r="AO29" s="3"/>
      <c r="AP29" s="20" t="s">
        <v>59</v>
      </c>
      <c r="AQ29" s="24">
        <v>72163.238221632389</v>
      </c>
      <c r="AR29" s="3"/>
      <c r="AS29" s="19">
        <v>35944</v>
      </c>
      <c r="AT29" s="18">
        <v>76.044667245919186</v>
      </c>
      <c r="AU29" s="3"/>
      <c r="AV29" s="5">
        <v>1994</v>
      </c>
      <c r="AW29" s="18">
        <v>193.31870715683178</v>
      </c>
      <c r="AX29" s="3"/>
      <c r="AY29" s="20" t="s">
        <v>64</v>
      </c>
      <c r="AZ29" s="37">
        <v>92.565494425732965</v>
      </c>
      <c r="BA29" s="3"/>
      <c r="BB29" s="20" t="s">
        <v>65</v>
      </c>
      <c r="BC29" s="9">
        <v>117.77094937181664</v>
      </c>
      <c r="BD29" s="3"/>
      <c r="BE29" s="5">
        <v>1913</v>
      </c>
      <c r="BF29" s="18">
        <v>95.408560799230941</v>
      </c>
      <c r="BG29" s="26"/>
      <c r="BH29" s="2"/>
      <c r="BI29" s="2"/>
      <c r="BJ29" s="3"/>
      <c r="BK29" s="20" t="s">
        <v>125</v>
      </c>
      <c r="BL29" s="18">
        <v>107.05208073760279</v>
      </c>
      <c r="BM29" s="27">
        <v>283697.85162116447</v>
      </c>
      <c r="BN29" s="28">
        <v>1792.5626777897328</v>
      </c>
      <c r="BO29" s="28">
        <v>156138.06263744066</v>
      </c>
      <c r="BP29" s="18">
        <v>184.79349773239832</v>
      </c>
      <c r="BQ29" s="2"/>
      <c r="BR29" s="2"/>
      <c r="BS29" s="19">
        <v>37315</v>
      </c>
      <c r="BT29" s="18">
        <v>100.46717971933002</v>
      </c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</row>
    <row r="30" spans="1:158" x14ac:dyDescent="0.2">
      <c r="A30" s="1"/>
      <c r="B30" s="67" t="s">
        <v>126</v>
      </c>
      <c r="C30" s="67"/>
      <c r="D30" s="67"/>
      <c r="E30" s="67"/>
      <c r="F30" s="67"/>
      <c r="G30" s="67"/>
      <c r="H30" s="1"/>
      <c r="I30" s="1"/>
      <c r="J30" s="1"/>
      <c r="K30" s="1"/>
      <c r="L30" s="1"/>
      <c r="M30" s="1"/>
      <c r="N30" s="2"/>
      <c r="O30" s="21">
        <v>2004</v>
      </c>
      <c r="P30" s="2"/>
      <c r="Q30" s="3"/>
      <c r="R30" s="15" t="s">
        <v>115</v>
      </c>
      <c r="S30" s="18">
        <v>54.099536395461421</v>
      </c>
      <c r="T30" s="4"/>
      <c r="U30" s="17">
        <v>30682</v>
      </c>
      <c r="V30" s="18">
        <v>101.2276623242595</v>
      </c>
      <c r="W30" s="3"/>
      <c r="X30" s="19">
        <v>34730</v>
      </c>
      <c r="Y30" s="18">
        <v>113.63636363636364</v>
      </c>
      <c r="Z30" s="3"/>
      <c r="AA30" s="20" t="s">
        <v>46</v>
      </c>
      <c r="AB30" s="18">
        <v>132.46479552811502</v>
      </c>
      <c r="AC30" s="3"/>
      <c r="AD30" s="17">
        <v>27760</v>
      </c>
      <c r="AE30" s="18">
        <v>81.149582985145514</v>
      </c>
      <c r="AF30" s="3"/>
      <c r="AG30" s="2"/>
      <c r="AH30" s="2"/>
      <c r="AI30" s="2"/>
      <c r="AJ30" s="22">
        <v>1920</v>
      </c>
      <c r="AK30" s="23">
        <v>193.86890553655971</v>
      </c>
      <c r="AL30" s="2"/>
      <c r="AM30" s="17">
        <v>27760</v>
      </c>
      <c r="AN30" s="18">
        <v>85.710348784458716</v>
      </c>
      <c r="AO30" s="3"/>
      <c r="AP30" s="20" t="s">
        <v>65</v>
      </c>
      <c r="AQ30" s="24">
        <v>68071.312803889799</v>
      </c>
      <c r="AR30" s="3"/>
      <c r="AS30" s="19">
        <v>35976</v>
      </c>
      <c r="AT30" s="18">
        <v>75.22482974321278</v>
      </c>
      <c r="AU30" s="3"/>
      <c r="AV30" s="5">
        <v>1995</v>
      </c>
      <c r="AW30" s="18">
        <v>187.6367559476175</v>
      </c>
      <c r="AX30" s="3"/>
      <c r="AY30" s="20" t="s">
        <v>70</v>
      </c>
      <c r="AZ30" s="29">
        <v>93.227142694811775</v>
      </c>
      <c r="BA30" s="3"/>
      <c r="BB30" s="20" t="s">
        <v>71</v>
      </c>
      <c r="BC30" s="9">
        <v>115.12349358234295</v>
      </c>
      <c r="BD30" s="3"/>
      <c r="BE30" s="5">
        <v>1914</v>
      </c>
      <c r="BF30" s="18">
        <v>96.977163697895591</v>
      </c>
      <c r="BG30" s="26"/>
      <c r="BH30" s="2"/>
      <c r="BI30" s="2"/>
      <c r="BJ30" s="3"/>
      <c r="BK30" s="20" t="s">
        <v>127</v>
      </c>
      <c r="BL30" s="18">
        <v>107.4568285735851</v>
      </c>
      <c r="BM30" s="27">
        <v>289637.9083694914</v>
      </c>
      <c r="BN30" s="28">
        <v>1853.7559771256176</v>
      </c>
      <c r="BO30" s="28">
        <v>159046.5460445467</v>
      </c>
      <c r="BP30" s="16">
        <v>186.35503761361886</v>
      </c>
      <c r="BQ30" s="2"/>
      <c r="BR30" s="2"/>
      <c r="BS30" s="19">
        <v>37344</v>
      </c>
      <c r="BT30" s="18">
        <v>100.94499549143372</v>
      </c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</row>
    <row r="31" spans="1:158" x14ac:dyDescent="0.2">
      <c r="A31" s="1"/>
      <c r="B31" s="1" t="s">
        <v>21</v>
      </c>
      <c r="C31" s="1">
        <v>2008</v>
      </c>
      <c r="D31" s="1">
        <v>2006</v>
      </c>
      <c r="E31" s="30" t="s">
        <v>61</v>
      </c>
      <c r="F31" s="30" t="s">
        <v>61</v>
      </c>
      <c r="G31" s="31">
        <f>BR3</f>
        <v>-11.299710184915657</v>
      </c>
      <c r="H31" s="1"/>
      <c r="I31" s="1"/>
      <c r="J31" s="1"/>
      <c r="K31" s="1"/>
      <c r="L31" s="1"/>
      <c r="M31" s="1"/>
      <c r="N31" s="2"/>
      <c r="O31" s="21">
        <v>2005</v>
      </c>
      <c r="P31" s="2">
        <v>1000</v>
      </c>
      <c r="Q31" s="3"/>
      <c r="R31" s="15" t="s">
        <v>117</v>
      </c>
      <c r="S31" s="18">
        <v>55.097165898415902</v>
      </c>
      <c r="T31" s="4"/>
      <c r="U31" s="17">
        <v>30773</v>
      </c>
      <c r="V31" s="18">
        <v>100.45367874599158</v>
      </c>
      <c r="W31" s="3"/>
      <c r="X31" s="19">
        <v>34758</v>
      </c>
      <c r="Y31" s="18">
        <v>115.40041067761805</v>
      </c>
      <c r="Z31" s="3"/>
      <c r="AA31" s="20" t="s">
        <v>52</v>
      </c>
      <c r="AB31" s="18">
        <v>134.74793940492481</v>
      </c>
      <c r="AC31" s="3"/>
      <c r="AD31" s="17">
        <v>27851</v>
      </c>
      <c r="AE31" s="18"/>
      <c r="AF31" s="3"/>
      <c r="AG31" s="2"/>
      <c r="AH31" s="2"/>
      <c r="AI31" s="2"/>
      <c r="AJ31" s="22">
        <v>1921</v>
      </c>
      <c r="AK31" s="23">
        <v>162.51628075099717</v>
      </c>
      <c r="AL31" s="2"/>
      <c r="AM31" s="17">
        <v>27851</v>
      </c>
      <c r="AN31" s="18">
        <v>89.001605777639426</v>
      </c>
      <c r="AO31" s="3"/>
      <c r="AP31" s="20" t="s">
        <v>71</v>
      </c>
      <c r="AQ31" s="24">
        <v>64618.308520747538</v>
      </c>
      <c r="AR31" s="3"/>
      <c r="AS31" s="19">
        <v>36007</v>
      </c>
      <c r="AT31" s="18">
        <v>74.898120476352943</v>
      </c>
      <c r="AU31" s="3"/>
      <c r="AV31" s="5">
        <v>1996</v>
      </c>
      <c r="AW31" s="18">
        <v>184.3380335094329</v>
      </c>
      <c r="AX31" s="3"/>
      <c r="AY31" s="20" t="s">
        <v>74</v>
      </c>
      <c r="AZ31" s="29">
        <v>93.749800697574017</v>
      </c>
      <c r="BA31" s="3"/>
      <c r="BB31" s="20" t="s">
        <v>75</v>
      </c>
      <c r="BC31" s="9">
        <v>110.10910885399265</v>
      </c>
      <c r="BD31" s="3"/>
      <c r="BE31" s="5">
        <v>1915</v>
      </c>
      <c r="BF31" s="18">
        <v>88.14876379786152</v>
      </c>
      <c r="BG31" s="26"/>
      <c r="BH31" s="2"/>
      <c r="BI31" s="2"/>
      <c r="BJ31" s="3"/>
      <c r="BK31" s="20" t="s">
        <v>128</v>
      </c>
      <c r="BL31" s="18">
        <v>107.39087423652569</v>
      </c>
      <c r="BM31" s="27">
        <v>297644.53961456101</v>
      </c>
      <c r="BN31" s="28">
        <v>1866.3973524697597</v>
      </c>
      <c r="BO31" s="28">
        <v>161640.4874441133</v>
      </c>
      <c r="BP31" s="18">
        <v>182.99310928036482</v>
      </c>
      <c r="BQ31" s="2"/>
      <c r="BR31" s="2"/>
      <c r="BS31" s="19">
        <v>37376</v>
      </c>
      <c r="BT31" s="18">
        <v>101.69607931500677</v>
      </c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</row>
    <row r="32" spans="1:158" x14ac:dyDescent="0.2">
      <c r="A32" s="1"/>
      <c r="B32" s="1" t="s">
        <v>22</v>
      </c>
      <c r="C32" s="1">
        <v>2007</v>
      </c>
      <c r="D32" s="42">
        <v>39387</v>
      </c>
      <c r="E32" s="30" t="s">
        <v>61</v>
      </c>
      <c r="F32" s="30" t="s">
        <v>61</v>
      </c>
      <c r="G32" s="31">
        <f>BT3</f>
        <v>-9.2076707596315579</v>
      </c>
      <c r="H32" s="1"/>
      <c r="I32" s="1"/>
      <c r="J32" s="1"/>
      <c r="K32" s="1"/>
      <c r="L32" s="1"/>
      <c r="M32" s="1"/>
      <c r="N32" s="2"/>
      <c r="O32" s="21">
        <v>2006</v>
      </c>
      <c r="P32" s="2"/>
      <c r="Q32" s="3"/>
      <c r="R32" s="15" t="s">
        <v>118</v>
      </c>
      <c r="S32" s="18">
        <v>54.926958469385447</v>
      </c>
      <c r="T32" s="4"/>
      <c r="U32" s="17">
        <v>30864</v>
      </c>
      <c r="V32" s="18">
        <v>101.4468772572596</v>
      </c>
      <c r="W32" s="3"/>
      <c r="X32" s="19">
        <v>34789</v>
      </c>
      <c r="Y32" s="18">
        <v>115.84867075664621</v>
      </c>
      <c r="Z32" s="3"/>
      <c r="AA32" s="20" t="s">
        <v>59</v>
      </c>
      <c r="AB32" s="18">
        <v>133.84719023250366</v>
      </c>
      <c r="AC32" s="3"/>
      <c r="AD32" s="17">
        <v>27942</v>
      </c>
      <c r="AE32" s="18">
        <v>79.072642517366802</v>
      </c>
      <c r="AF32" s="3"/>
      <c r="AG32" s="2"/>
      <c r="AH32" s="2"/>
      <c r="AI32" s="2"/>
      <c r="AJ32" s="22">
        <v>1922</v>
      </c>
      <c r="AK32" s="23">
        <v>169.82749490224012</v>
      </c>
      <c r="AL32" s="2"/>
      <c r="AM32" s="17">
        <v>27942</v>
      </c>
      <c r="AN32" s="18">
        <v>88.298783627715437</v>
      </c>
      <c r="AO32" s="3"/>
      <c r="AP32" s="20" t="s">
        <v>75</v>
      </c>
      <c r="AQ32" s="24">
        <v>61166.875784190721</v>
      </c>
      <c r="AR32" s="3"/>
      <c r="AS32" s="19">
        <v>36038</v>
      </c>
      <c r="AT32" s="18">
        <v>74.72522092405039</v>
      </c>
      <c r="AU32" s="3"/>
      <c r="AV32" s="5">
        <v>1997</v>
      </c>
      <c r="AW32" s="18">
        <v>184.42868499966079</v>
      </c>
      <c r="AX32" s="3"/>
      <c r="AY32" s="20" t="s">
        <v>80</v>
      </c>
      <c r="AZ32" s="29">
        <v>94.616743946740243</v>
      </c>
      <c r="BA32" s="3"/>
      <c r="BB32" s="20" t="s">
        <v>81</v>
      </c>
      <c r="BC32" s="9">
        <v>112.4681505681818</v>
      </c>
      <c r="BD32" s="3"/>
      <c r="BE32" s="5">
        <v>1916</v>
      </c>
      <c r="BF32" s="18">
        <v>93.724851648340433</v>
      </c>
      <c r="BG32" s="26"/>
      <c r="BH32" s="2"/>
      <c r="BI32" s="2"/>
      <c r="BJ32" s="3"/>
      <c r="BK32" s="20" t="s">
        <v>129</v>
      </c>
      <c r="BL32" s="18">
        <v>107.05343529460339</v>
      </c>
      <c r="BM32" s="27">
        <v>294992.38205542357</v>
      </c>
      <c r="BN32" s="28">
        <v>1886.0759981650031</v>
      </c>
      <c r="BO32" s="28">
        <v>163871.59533073931</v>
      </c>
      <c r="BP32" s="18">
        <v>179.51597884207396</v>
      </c>
      <c r="BQ32" s="2"/>
      <c r="BR32" s="2"/>
      <c r="BS32" s="19">
        <v>37407</v>
      </c>
      <c r="BT32" s="18">
        <v>101.12209197475201</v>
      </c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</row>
    <row r="33" spans="1:158" x14ac:dyDescent="0.2">
      <c r="A33" s="1"/>
      <c r="B33" s="1" t="s">
        <v>19</v>
      </c>
      <c r="C33" s="1">
        <v>2007</v>
      </c>
      <c r="D33" s="42">
        <v>38991</v>
      </c>
      <c r="E33" s="30" t="s">
        <v>61</v>
      </c>
      <c r="F33" s="30" t="s">
        <v>61</v>
      </c>
      <c r="G33" s="31">
        <f>BM3</f>
        <v>-18.662363325031063</v>
      </c>
      <c r="H33" s="1"/>
      <c r="I33" s="1"/>
      <c r="J33" s="1"/>
      <c r="K33" s="1"/>
      <c r="L33" s="1"/>
      <c r="M33" s="1"/>
      <c r="N33" s="2"/>
      <c r="O33" s="21">
        <v>2007</v>
      </c>
      <c r="P33" s="2">
        <v>1300</v>
      </c>
      <c r="Q33" s="3"/>
      <c r="R33" s="15" t="s">
        <v>119</v>
      </c>
      <c r="S33" s="18">
        <v>55.777001135233583</v>
      </c>
      <c r="T33" s="4"/>
      <c r="U33" s="17">
        <v>30956</v>
      </c>
      <c r="V33" s="18">
        <v>99.580942191601508</v>
      </c>
      <c r="W33" s="3"/>
      <c r="X33" s="19">
        <v>34817</v>
      </c>
      <c r="Y33" s="18">
        <v>113.83838383838385</v>
      </c>
      <c r="Z33" s="3"/>
      <c r="AA33" s="20" t="s">
        <v>65</v>
      </c>
      <c r="AB33" s="18">
        <v>132.74366471620971</v>
      </c>
      <c r="AC33" s="3"/>
      <c r="AD33" s="17">
        <v>28034</v>
      </c>
      <c r="AE33" s="18"/>
      <c r="AF33" s="3"/>
      <c r="AG33" s="2"/>
      <c r="AH33" s="2"/>
      <c r="AI33" s="2"/>
      <c r="AJ33" s="22">
        <v>1923</v>
      </c>
      <c r="AK33" s="23">
        <v>173.6854988684556</v>
      </c>
      <c r="AL33" s="2"/>
      <c r="AM33" s="17">
        <v>28034</v>
      </c>
      <c r="AN33" s="18">
        <v>92.040277621609619</v>
      </c>
      <c r="AO33" s="3"/>
      <c r="AP33" s="20" t="s">
        <v>81</v>
      </c>
      <c r="AQ33" s="24">
        <v>60408.921933085505</v>
      </c>
      <c r="AR33" s="3"/>
      <c r="AS33" s="19">
        <v>36068</v>
      </c>
      <c r="AT33" s="18">
        <v>74.084622080097347</v>
      </c>
      <c r="AU33" s="3"/>
      <c r="AV33" s="5">
        <v>1998</v>
      </c>
      <c r="AW33" s="18">
        <v>191.45852883463647</v>
      </c>
      <c r="AX33" s="3"/>
      <c r="AY33" s="20" t="s">
        <v>84</v>
      </c>
      <c r="AZ33" s="29">
        <v>94.89658161641789</v>
      </c>
      <c r="BA33" s="3"/>
      <c r="BB33" s="20" t="s">
        <v>85</v>
      </c>
      <c r="BC33" s="9">
        <v>114.48527868907563</v>
      </c>
      <c r="BD33" s="3"/>
      <c r="BE33" s="5">
        <v>1917</v>
      </c>
      <c r="BF33" s="18">
        <v>85.009037418622157</v>
      </c>
      <c r="BG33" s="26"/>
      <c r="BH33" s="2"/>
      <c r="BI33" s="2"/>
      <c r="BJ33" s="3"/>
      <c r="BK33" s="20" t="s">
        <v>130</v>
      </c>
      <c r="BL33" s="18">
        <v>107.90285205516605</v>
      </c>
      <c r="BM33" s="27">
        <v>296295.63033337716</v>
      </c>
      <c r="BN33" s="28">
        <v>1906.916427064996</v>
      </c>
      <c r="BO33" s="28">
        <v>166085.47877235911</v>
      </c>
      <c r="BP33" s="18">
        <v>180.78763455956249</v>
      </c>
      <c r="BQ33" s="2"/>
      <c r="BR33" s="2"/>
      <c r="BS33" s="19">
        <v>37435</v>
      </c>
      <c r="BT33" s="18">
        <v>100.84452423698384</v>
      </c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</row>
    <row r="34" spans="1:158" x14ac:dyDescent="0.2">
      <c r="A34" s="1"/>
      <c r="B34" s="1" t="s">
        <v>13</v>
      </c>
      <c r="C34" s="1">
        <v>2007</v>
      </c>
      <c r="D34" s="30" t="s">
        <v>131</v>
      </c>
      <c r="E34" s="30" t="s">
        <v>61</v>
      </c>
      <c r="F34" s="30" t="s">
        <v>61</v>
      </c>
      <c r="G34" s="31">
        <f>BN3</f>
        <v>-4.3196556293652488</v>
      </c>
      <c r="H34" s="1"/>
      <c r="I34" s="1"/>
      <c r="J34" s="1"/>
      <c r="K34" s="1"/>
      <c r="L34" s="1"/>
      <c r="M34" s="1"/>
      <c r="N34" s="2"/>
      <c r="O34" s="21">
        <v>2008</v>
      </c>
      <c r="P34" s="21"/>
      <c r="Q34" s="3"/>
      <c r="R34" s="15" t="s">
        <v>120</v>
      </c>
      <c r="S34" s="18">
        <v>56.174447951845842</v>
      </c>
      <c r="T34" s="4"/>
      <c r="U34" s="17">
        <v>31048</v>
      </c>
      <c r="V34" s="18">
        <v>102.11382498962543</v>
      </c>
      <c r="W34" s="3"/>
      <c r="X34" s="19">
        <v>34850</v>
      </c>
      <c r="Y34" s="18">
        <v>110.43129388164492</v>
      </c>
      <c r="Z34" s="3"/>
      <c r="AA34" s="20" t="s">
        <v>71</v>
      </c>
      <c r="AB34" s="18">
        <v>133.69124328850378</v>
      </c>
      <c r="AC34" s="3"/>
      <c r="AD34" s="17">
        <v>28126</v>
      </c>
      <c r="AE34" s="18">
        <v>77.681478509965132</v>
      </c>
      <c r="AF34" s="3"/>
      <c r="AG34" s="2"/>
      <c r="AH34" s="2"/>
      <c r="AI34" s="2"/>
      <c r="AJ34" s="22">
        <v>1924</v>
      </c>
      <c r="AK34" s="23">
        <v>167.28922254577222</v>
      </c>
      <c r="AL34" s="2"/>
      <c r="AM34" s="17">
        <v>28126</v>
      </c>
      <c r="AN34" s="18">
        <v>89.280116981178452</v>
      </c>
      <c r="AO34" s="3"/>
      <c r="AP34" s="20" t="s">
        <v>85</v>
      </c>
      <c r="AQ34" s="24">
        <v>60073.937153419596</v>
      </c>
      <c r="AR34" s="3"/>
      <c r="AS34" s="19">
        <v>36098</v>
      </c>
      <c r="AT34" s="18">
        <v>73.269516605696879</v>
      </c>
      <c r="AU34" s="3"/>
      <c r="AV34" s="5">
        <v>1999</v>
      </c>
      <c r="AW34" s="18">
        <v>201.5908948961756</v>
      </c>
      <c r="AX34" s="3"/>
      <c r="AY34" s="20" t="s">
        <v>89</v>
      </c>
      <c r="AZ34" s="29">
        <v>96.217150945819867</v>
      </c>
      <c r="BA34" s="3"/>
      <c r="BB34" s="20" t="s">
        <v>90</v>
      </c>
      <c r="BC34" s="9">
        <v>116.65960355943588</v>
      </c>
      <c r="BD34" s="3"/>
      <c r="BE34" s="5">
        <v>1918</v>
      </c>
      <c r="BF34" s="18">
        <v>75.566621063295287</v>
      </c>
      <c r="BG34" s="26"/>
      <c r="BH34" s="2"/>
      <c r="BI34" s="2"/>
      <c r="BJ34" s="3"/>
      <c r="BK34" s="20" t="s">
        <v>132</v>
      </c>
      <c r="BL34" s="18">
        <v>108.44281009514636</v>
      </c>
      <c r="BM34" s="27">
        <v>300536.42975054943</v>
      </c>
      <c r="BN34" s="33">
        <v>1940.6975004890096</v>
      </c>
      <c r="BO34" s="28">
        <v>169290.26036644165</v>
      </c>
      <c r="BP34" s="18">
        <v>178.34071347786912</v>
      </c>
      <c r="BQ34" s="2"/>
      <c r="BR34" s="2"/>
      <c r="BS34" s="19">
        <v>37468</v>
      </c>
      <c r="BT34" s="18">
        <v>101.5467264573991</v>
      </c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</row>
    <row r="35" spans="1:158" x14ac:dyDescent="0.2">
      <c r="A35" s="1"/>
      <c r="B35" s="1" t="s">
        <v>20</v>
      </c>
      <c r="C35" s="1">
        <v>2007</v>
      </c>
      <c r="D35" s="42">
        <v>39356</v>
      </c>
      <c r="E35" s="30" t="s">
        <v>61</v>
      </c>
      <c r="F35" s="30" t="s">
        <v>61</v>
      </c>
      <c r="G35" s="31">
        <f>BO3</f>
        <v>-14.458308975702616</v>
      </c>
      <c r="H35" s="1"/>
      <c r="I35" s="1"/>
      <c r="J35" s="1"/>
      <c r="K35" s="1"/>
      <c r="L35" s="1"/>
      <c r="M35" s="1"/>
      <c r="N35" s="2"/>
      <c r="O35" s="2"/>
      <c r="P35" s="2"/>
      <c r="Q35" s="3"/>
      <c r="R35" s="15" t="s">
        <v>122</v>
      </c>
      <c r="S35" s="18">
        <v>56.397636114191442</v>
      </c>
      <c r="T35" s="4"/>
      <c r="U35" s="17">
        <v>31138</v>
      </c>
      <c r="V35" s="18">
        <v>100.38738813519976</v>
      </c>
      <c r="W35" s="3"/>
      <c r="X35" s="19">
        <v>34880</v>
      </c>
      <c r="Y35" s="18">
        <v>107.76892430278883</v>
      </c>
      <c r="Z35" s="3"/>
      <c r="AA35" s="20" t="s">
        <v>75</v>
      </c>
      <c r="AB35" s="18">
        <v>133.96157953102451</v>
      </c>
      <c r="AC35" s="3"/>
      <c r="AD35" s="17">
        <v>28216</v>
      </c>
      <c r="AE35" s="18"/>
      <c r="AF35" s="3"/>
      <c r="AG35" s="2"/>
      <c r="AH35" s="2"/>
      <c r="AI35" s="2"/>
      <c r="AJ35" s="22">
        <v>1925</v>
      </c>
      <c r="AK35" s="23">
        <v>175.38844258195769</v>
      </c>
      <c r="AL35" s="2"/>
      <c r="AM35" s="17">
        <v>28216</v>
      </c>
      <c r="AN35" s="18">
        <v>89.96728477400768</v>
      </c>
      <c r="AO35" s="3"/>
      <c r="AP35" s="20" t="s">
        <v>90</v>
      </c>
      <c r="AQ35" s="24">
        <v>59687.786960514233</v>
      </c>
      <c r="AR35" s="3"/>
      <c r="AS35" s="19">
        <v>36129</v>
      </c>
      <c r="AT35" s="18">
        <v>73.274067854406169</v>
      </c>
      <c r="AU35" s="3"/>
      <c r="AV35" s="5">
        <v>2000</v>
      </c>
      <c r="AW35" s="18">
        <v>211.04551606171839</v>
      </c>
      <c r="AX35" s="3"/>
      <c r="AY35" s="20" t="s">
        <v>94</v>
      </c>
      <c r="AZ35" s="29">
        <v>98.633432103490065</v>
      </c>
      <c r="BA35" s="3"/>
      <c r="BB35" s="20" t="s">
        <v>95</v>
      </c>
      <c r="BC35" s="9">
        <v>117.72258650000001</v>
      </c>
      <c r="BD35" s="3"/>
      <c r="BE35" s="5">
        <v>1919</v>
      </c>
      <c r="BF35" s="18">
        <v>70.513795355548964</v>
      </c>
      <c r="BG35" s="26"/>
      <c r="BH35" s="2"/>
      <c r="BI35" s="2"/>
      <c r="BJ35" s="3"/>
      <c r="BK35" s="20" t="s">
        <v>133</v>
      </c>
      <c r="BL35" s="18">
        <v>109.15269496071953</v>
      </c>
      <c r="BM35" s="43">
        <v>305156.96489491087</v>
      </c>
      <c r="BN35" s="28">
        <v>1928.6701748754813</v>
      </c>
      <c r="BO35" s="28">
        <v>173483.22084773873</v>
      </c>
      <c r="BP35" s="18">
        <v>171.89153097066333</v>
      </c>
      <c r="BQ35" s="2"/>
      <c r="BR35" s="2"/>
      <c r="BS35" s="19">
        <v>37498</v>
      </c>
      <c r="BT35" s="18">
        <v>102.8045085662759</v>
      </c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</row>
    <row r="36" spans="1:158" ht="13.5" thickBot="1" x14ac:dyDescent="0.25">
      <c r="A36" s="44"/>
      <c r="B36" s="44" t="s">
        <v>16</v>
      </c>
      <c r="C36" s="44">
        <v>2007</v>
      </c>
      <c r="D36" s="45">
        <v>38687</v>
      </c>
      <c r="E36" s="46" t="s">
        <v>61</v>
      </c>
      <c r="F36" s="46" t="s">
        <v>61</v>
      </c>
      <c r="G36" s="47">
        <f>BP3</f>
        <v>-20.803229154682612</v>
      </c>
      <c r="H36" s="1"/>
      <c r="I36" s="1"/>
      <c r="J36" s="1"/>
      <c r="K36" s="1"/>
      <c r="L36" s="1"/>
      <c r="M36" s="1"/>
      <c r="N36" s="2"/>
      <c r="O36" s="2"/>
      <c r="P36" s="2"/>
      <c r="Q36" s="3"/>
      <c r="R36" s="15" t="s">
        <v>123</v>
      </c>
      <c r="S36" s="18">
        <v>56.770753576164012</v>
      </c>
      <c r="T36" s="4"/>
      <c r="U36" s="17">
        <v>31229</v>
      </c>
      <c r="V36" s="18">
        <v>98.771729656346636</v>
      </c>
      <c r="W36" s="3"/>
      <c r="X36" s="19">
        <v>34911</v>
      </c>
      <c r="Y36" s="18">
        <v>105.87064676616916</v>
      </c>
      <c r="Z36" s="3"/>
      <c r="AA36" s="20" t="s">
        <v>81</v>
      </c>
      <c r="AB36" s="18">
        <v>132.31532340221193</v>
      </c>
      <c r="AC36" s="3"/>
      <c r="AD36" s="17">
        <v>28307</v>
      </c>
      <c r="AE36" s="18">
        <v>77.531989478190184</v>
      </c>
      <c r="AF36" s="3"/>
      <c r="AG36" s="2"/>
      <c r="AH36" s="2"/>
      <c r="AI36" s="2"/>
      <c r="AJ36" s="22">
        <v>1926</v>
      </c>
      <c r="AK36" s="23">
        <v>161.96466367686079</v>
      </c>
      <c r="AL36" s="2"/>
      <c r="AM36" s="17">
        <v>28307</v>
      </c>
      <c r="AN36" s="18">
        <v>88.922913065663494</v>
      </c>
      <c r="AO36" s="3"/>
      <c r="AP36" s="20" t="s">
        <v>95</v>
      </c>
      <c r="AQ36" s="24">
        <v>59342.665855143023</v>
      </c>
      <c r="AR36" s="3"/>
      <c r="AS36" s="19">
        <v>36160</v>
      </c>
      <c r="AT36" s="18">
        <v>73.642096516924113</v>
      </c>
      <c r="AU36" s="3"/>
      <c r="AV36" s="5">
        <v>2001</v>
      </c>
      <c r="AW36" s="18">
        <v>224.10509676188792</v>
      </c>
      <c r="AX36" s="3"/>
      <c r="AY36" s="20" t="s">
        <v>99</v>
      </c>
      <c r="AZ36" s="29">
        <v>100.10632355504767</v>
      </c>
      <c r="BA36" s="3"/>
      <c r="BB36" s="20" t="s">
        <v>100</v>
      </c>
      <c r="BC36" s="9">
        <v>117.85254210000001</v>
      </c>
      <c r="BD36" s="3"/>
      <c r="BE36" s="5">
        <v>1920</v>
      </c>
      <c r="BF36" s="18">
        <v>66.074149070036938</v>
      </c>
      <c r="BG36" s="26"/>
      <c r="BH36" s="2"/>
      <c r="BI36" s="2"/>
      <c r="BJ36" s="3"/>
      <c r="BK36" s="20" t="s">
        <v>134</v>
      </c>
      <c r="BL36" s="16">
        <v>110.32737526930873</v>
      </c>
      <c r="BM36" s="27">
        <v>290617.26147123089</v>
      </c>
      <c r="BN36" s="28">
        <v>1940.4148590021691</v>
      </c>
      <c r="BO36" s="33">
        <v>176033.46080305928</v>
      </c>
      <c r="BP36" s="18">
        <v>167.67656495157459</v>
      </c>
      <c r="BQ36" s="2"/>
      <c r="BR36" s="2"/>
      <c r="BS36" s="19">
        <v>37529</v>
      </c>
      <c r="BT36" s="18">
        <v>103.79506505159264</v>
      </c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</row>
    <row r="37" spans="1:158" ht="13.5" thickTop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3"/>
      <c r="R37" s="15" t="s">
        <v>124</v>
      </c>
      <c r="S37" s="18">
        <v>56.915595680815258</v>
      </c>
      <c r="T37" s="4"/>
      <c r="U37" s="17">
        <v>31321</v>
      </c>
      <c r="V37" s="18">
        <v>98.79292905436418</v>
      </c>
      <c r="W37" s="3"/>
      <c r="X37" s="19">
        <v>34942</v>
      </c>
      <c r="Y37" s="18">
        <v>103.44827586206897</v>
      </c>
      <c r="Z37" s="3"/>
      <c r="AA37" s="20" t="s">
        <v>85</v>
      </c>
      <c r="AB37" s="18">
        <v>130.64585020126239</v>
      </c>
      <c r="AC37" s="3"/>
      <c r="AD37" s="17">
        <v>28399</v>
      </c>
      <c r="AE37" s="18"/>
      <c r="AF37" s="3"/>
      <c r="AG37" s="2"/>
      <c r="AH37" s="2"/>
      <c r="AI37" s="2"/>
      <c r="AJ37" s="22">
        <v>1927</v>
      </c>
      <c r="AK37" s="23">
        <v>158.3392979607585</v>
      </c>
      <c r="AL37" s="2"/>
      <c r="AM37" s="17">
        <v>28399</v>
      </c>
      <c r="AN37" s="18">
        <v>90.699295043228886</v>
      </c>
      <c r="AO37" s="3"/>
      <c r="AP37" s="20" t="s">
        <v>100</v>
      </c>
      <c r="AQ37" s="24">
        <v>58805.790108564528</v>
      </c>
      <c r="AR37" s="3"/>
      <c r="AS37" s="19">
        <v>36189</v>
      </c>
      <c r="AT37" s="18">
        <v>74.598199143154403</v>
      </c>
      <c r="AU37" s="3"/>
      <c r="AV37" s="5">
        <v>2002</v>
      </c>
      <c r="AW37" s="18">
        <v>252.27068345737581</v>
      </c>
      <c r="AX37" s="3"/>
      <c r="AY37" s="20" t="s">
        <v>41</v>
      </c>
      <c r="AZ37" s="29">
        <v>100.56623424115246</v>
      </c>
      <c r="BA37" s="3"/>
      <c r="BB37" s="20" t="s">
        <v>102</v>
      </c>
      <c r="BC37" s="9">
        <v>111.76807952286283</v>
      </c>
      <c r="BD37" s="3"/>
      <c r="BE37" s="5">
        <v>1921</v>
      </c>
      <c r="BF37" s="18">
        <v>65.61430847947112</v>
      </c>
      <c r="BG37" s="26"/>
      <c r="BH37" s="2"/>
      <c r="BI37" s="2"/>
      <c r="BJ37" s="3"/>
      <c r="BK37" s="20" t="s">
        <v>135</v>
      </c>
      <c r="BL37" s="29">
        <v>108.19954434276396</v>
      </c>
      <c r="BM37" s="27">
        <v>283707.3581070592</v>
      </c>
      <c r="BN37" s="28">
        <v>1921.8296260263269</v>
      </c>
      <c r="BO37" s="28">
        <v>174038.78902554399</v>
      </c>
      <c r="BP37" s="18">
        <v>158.93103583141965</v>
      </c>
      <c r="BQ37" s="2"/>
      <c r="BR37" s="2"/>
      <c r="BS37" s="19">
        <v>37560</v>
      </c>
      <c r="BT37" s="18">
        <v>103.67746541722444</v>
      </c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</row>
    <row r="38" spans="1:158" x14ac:dyDescent="0.2">
      <c r="A38" s="1" t="s">
        <v>169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3"/>
      <c r="R38" s="15" t="s">
        <v>125</v>
      </c>
      <c r="S38" s="18">
        <v>58.163400199157635</v>
      </c>
      <c r="T38" s="4"/>
      <c r="U38" s="17">
        <v>31413</v>
      </c>
      <c r="V38" s="18">
        <v>101.00146495799542</v>
      </c>
      <c r="W38" s="3"/>
      <c r="X38" s="19">
        <v>34971</v>
      </c>
      <c r="Y38" s="18">
        <v>99.218749999999986</v>
      </c>
      <c r="Z38" s="3"/>
      <c r="AA38" s="20" t="s">
        <v>90</v>
      </c>
      <c r="AB38" s="18">
        <v>127.8585986186157</v>
      </c>
      <c r="AC38" s="3"/>
      <c r="AD38" s="17">
        <v>28491</v>
      </c>
      <c r="AE38" s="18">
        <v>77.693707067616458</v>
      </c>
      <c r="AF38" s="3"/>
      <c r="AG38" s="2"/>
      <c r="AH38" s="2"/>
      <c r="AI38" s="2"/>
      <c r="AJ38" s="22">
        <v>1928</v>
      </c>
      <c r="AK38" s="23">
        <v>163.39150400294437</v>
      </c>
      <c r="AL38" s="2"/>
      <c r="AM38" s="17">
        <v>28491</v>
      </c>
      <c r="AN38" s="18">
        <v>86.920661394174218</v>
      </c>
      <c r="AO38" s="3"/>
      <c r="AP38" s="20" t="s">
        <v>102</v>
      </c>
      <c r="AQ38" s="24">
        <v>57709.648331830474</v>
      </c>
      <c r="AR38" s="3"/>
      <c r="AS38" s="19">
        <v>36217</v>
      </c>
      <c r="AT38" s="18">
        <v>74.445485833654701</v>
      </c>
      <c r="AU38" s="3"/>
      <c r="AV38" s="5">
        <v>2003</v>
      </c>
      <c r="AW38" s="18">
        <v>287.76100599818182</v>
      </c>
      <c r="AX38" s="3"/>
      <c r="AY38" s="20" t="s">
        <v>48</v>
      </c>
      <c r="AZ38" s="29">
        <v>103.93723451279742</v>
      </c>
      <c r="BA38" s="3"/>
      <c r="BB38" s="20" t="s">
        <v>106</v>
      </c>
      <c r="BC38" s="9">
        <v>115.73973161014159</v>
      </c>
      <c r="BD38" s="3"/>
      <c r="BE38" s="5">
        <v>1922</v>
      </c>
      <c r="BF38" s="18">
        <v>74.796197141017601</v>
      </c>
      <c r="BG38" s="26"/>
      <c r="BH38" s="2"/>
      <c r="BI38" s="2"/>
      <c r="BJ38" s="3"/>
      <c r="BK38" s="20" t="s">
        <v>136</v>
      </c>
      <c r="BL38" s="18">
        <v>106.2804764466768</v>
      </c>
      <c r="BM38" s="27">
        <v>278225.61893894133</v>
      </c>
      <c r="BN38" s="28">
        <v>1929.9557423761694</v>
      </c>
      <c r="BO38" s="28">
        <v>168891.79732611086</v>
      </c>
      <c r="BP38" s="18">
        <v>147.58717209756276</v>
      </c>
      <c r="BQ38" s="2"/>
      <c r="BR38" s="2"/>
      <c r="BS38" s="19">
        <v>37589</v>
      </c>
      <c r="BT38" s="18">
        <v>104.47742512293252</v>
      </c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</row>
    <row r="39" spans="1:158" x14ac:dyDescent="0.2">
      <c r="A39" s="1" t="s">
        <v>137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3"/>
      <c r="R39" s="15" t="s">
        <v>127</v>
      </c>
      <c r="S39" s="18">
        <v>57.727453233988477</v>
      </c>
      <c r="T39" s="4"/>
      <c r="U39" s="17">
        <v>31503</v>
      </c>
      <c r="V39" s="18">
        <v>98.965316896782824</v>
      </c>
      <c r="W39" s="3"/>
      <c r="X39" s="19">
        <v>35003</v>
      </c>
      <c r="Y39" s="18">
        <v>97.864077669902912</v>
      </c>
      <c r="Z39" s="3"/>
      <c r="AA39" s="20" t="s">
        <v>95</v>
      </c>
      <c r="AB39" s="18">
        <v>129.06205389818081</v>
      </c>
      <c r="AC39" s="3"/>
      <c r="AD39" s="17">
        <v>28581</v>
      </c>
      <c r="AE39" s="18"/>
      <c r="AF39" s="3"/>
      <c r="AG39" s="2"/>
      <c r="AH39" s="2"/>
      <c r="AI39" s="2"/>
      <c r="AJ39" s="22">
        <v>1929</v>
      </c>
      <c r="AK39" s="23">
        <v>167.05050402156908</v>
      </c>
      <c r="AL39" s="2"/>
      <c r="AM39" s="17">
        <v>28581</v>
      </c>
      <c r="AN39" s="18">
        <v>86.703908610498985</v>
      </c>
      <c r="AO39" s="3"/>
      <c r="AP39" s="20" t="s">
        <v>106</v>
      </c>
      <c r="AQ39" s="24">
        <v>57057.949479940566</v>
      </c>
      <c r="AR39" s="3"/>
      <c r="AS39" s="19">
        <v>36250</v>
      </c>
      <c r="AT39" s="18">
        <v>74.562033735646992</v>
      </c>
      <c r="AU39" s="3"/>
      <c r="AV39" s="5">
        <v>2004</v>
      </c>
      <c r="AW39" s="18">
        <v>326.25658145926207</v>
      </c>
      <c r="AX39" s="3"/>
      <c r="AY39" s="20" t="s">
        <v>55</v>
      </c>
      <c r="AZ39" s="29">
        <v>106.94447750750025</v>
      </c>
      <c r="BA39" s="3"/>
      <c r="BB39" s="20" t="s">
        <v>109</v>
      </c>
      <c r="BC39" s="9">
        <v>117.20150435779817</v>
      </c>
      <c r="BD39" s="3"/>
      <c r="BE39" s="5">
        <v>1923</v>
      </c>
      <c r="BF39" s="18">
        <v>76.350077815320802</v>
      </c>
      <c r="BG39" s="26"/>
      <c r="BH39" s="2"/>
      <c r="BI39" s="2"/>
      <c r="BJ39" s="3"/>
      <c r="BK39" s="20" t="s">
        <v>138</v>
      </c>
      <c r="BL39" s="18">
        <v>104.0484739090993</v>
      </c>
      <c r="BM39" s="27">
        <v>275552.30722064443</v>
      </c>
      <c r="BN39" s="28">
        <v>1880.6201021779661</v>
      </c>
      <c r="BO39" s="28">
        <v>161139.42751615882</v>
      </c>
      <c r="BQ39" s="2"/>
      <c r="BR39" s="2"/>
      <c r="BS39" s="19">
        <v>37621</v>
      </c>
      <c r="BT39" s="18">
        <v>105.52443054935239</v>
      </c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</row>
    <row r="40" spans="1:158" x14ac:dyDescent="0.2">
      <c r="A40" s="1" t="s">
        <v>139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3"/>
      <c r="R40" s="15" t="s">
        <v>128</v>
      </c>
      <c r="S40" s="18">
        <v>57.748262834028118</v>
      </c>
      <c r="T40" s="4"/>
      <c r="U40" s="17">
        <v>31594</v>
      </c>
      <c r="V40" s="18">
        <v>99.039262795492618</v>
      </c>
      <c r="W40" s="3"/>
      <c r="X40" s="19">
        <v>35033</v>
      </c>
      <c r="Y40" s="18">
        <v>100</v>
      </c>
      <c r="Z40" s="3"/>
      <c r="AA40" s="20" t="s">
        <v>100</v>
      </c>
      <c r="AB40" s="18">
        <v>130.0320644758101</v>
      </c>
      <c r="AC40" s="3"/>
      <c r="AD40" s="17">
        <v>28672</v>
      </c>
      <c r="AE40" s="18">
        <v>78.556497507649482</v>
      </c>
      <c r="AF40" s="3"/>
      <c r="AG40" s="2"/>
      <c r="AH40" s="2"/>
      <c r="AI40" s="2"/>
      <c r="AJ40" s="22">
        <v>1930</v>
      </c>
      <c r="AK40" s="23">
        <v>157.99749618769675</v>
      </c>
      <c r="AL40" s="2"/>
      <c r="AM40" s="17">
        <v>28672</v>
      </c>
      <c r="AN40" s="18">
        <v>86.926207832963797</v>
      </c>
      <c r="AO40" s="3"/>
      <c r="AP40" s="20" t="s">
        <v>109</v>
      </c>
      <c r="AQ40" s="24">
        <v>56437.389770723101</v>
      </c>
      <c r="AR40" s="3"/>
      <c r="AS40" s="19">
        <v>36280</v>
      </c>
      <c r="AT40" s="18">
        <v>74.454461122947123</v>
      </c>
      <c r="AU40" s="3"/>
      <c r="AV40" s="5">
        <v>2005</v>
      </c>
      <c r="AW40" s="18">
        <v>359.39480197602774</v>
      </c>
      <c r="AX40" s="3"/>
      <c r="AY40" s="20" t="s">
        <v>62</v>
      </c>
      <c r="AZ40" s="29">
        <v>109.73696267004425</v>
      </c>
      <c r="BA40" s="3"/>
      <c r="BB40" s="20" t="s">
        <v>113</v>
      </c>
      <c r="BC40" s="9">
        <v>121.56083601570167</v>
      </c>
      <c r="BD40" s="3"/>
      <c r="BE40" s="5">
        <v>1924</v>
      </c>
      <c r="BF40" s="18">
        <v>74.286977883195505</v>
      </c>
      <c r="BG40" s="26"/>
      <c r="BH40" s="2"/>
      <c r="BI40" s="2"/>
      <c r="BJ40" s="3"/>
      <c r="BK40" s="20" t="s">
        <v>140</v>
      </c>
      <c r="BL40" s="18">
        <v>105.52475554981187</v>
      </c>
      <c r="BM40" s="27">
        <v>263213.68836818507</v>
      </c>
      <c r="BN40" s="28">
        <v>1856.8660516601853</v>
      </c>
      <c r="BO40" s="28">
        <v>150581.99913953061</v>
      </c>
      <c r="BQ40" s="2"/>
      <c r="BR40" s="2"/>
      <c r="BS40" s="19">
        <v>37652</v>
      </c>
      <c r="BT40" s="18">
        <v>106.63462394303518</v>
      </c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</row>
    <row r="41" spans="1:158" x14ac:dyDescent="0.2">
      <c r="A41" s="1" t="s">
        <v>141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3"/>
      <c r="R41" s="15" t="s">
        <v>129</v>
      </c>
      <c r="S41" s="18">
        <v>58.08408755826683</v>
      </c>
      <c r="T41" s="4"/>
      <c r="U41" s="17">
        <v>31686</v>
      </c>
      <c r="V41" s="18">
        <v>101.08394689496252</v>
      </c>
      <c r="W41" s="3"/>
      <c r="X41" s="19">
        <v>35062</v>
      </c>
      <c r="Y41" s="18">
        <v>100.97181729834791</v>
      </c>
      <c r="Z41" s="3"/>
      <c r="AA41" s="20" t="s">
        <v>102</v>
      </c>
      <c r="AB41" s="18">
        <v>128.44143212300045</v>
      </c>
      <c r="AC41" s="3"/>
      <c r="AD41" s="17">
        <v>28764</v>
      </c>
      <c r="AE41" s="18"/>
      <c r="AF41" s="3"/>
      <c r="AG41" s="2"/>
      <c r="AH41" s="2"/>
      <c r="AI41" s="2"/>
      <c r="AJ41" s="22">
        <v>1931</v>
      </c>
      <c r="AK41" s="23">
        <v>161.60307687730878</v>
      </c>
      <c r="AL41" s="2"/>
      <c r="AM41" s="17">
        <v>28764</v>
      </c>
      <c r="AN41" s="18">
        <v>86.894534691722527</v>
      </c>
      <c r="AO41" s="3"/>
      <c r="AP41" s="20" t="s">
        <v>113</v>
      </c>
      <c r="AQ41" s="24">
        <v>55895.196506550223</v>
      </c>
      <c r="AR41" s="3"/>
      <c r="AS41" s="19">
        <v>36311</v>
      </c>
      <c r="AT41" s="18">
        <v>74.741608948525567</v>
      </c>
      <c r="AU41" s="3"/>
      <c r="AV41" s="5">
        <v>2006</v>
      </c>
      <c r="AW41" s="18">
        <v>383.72701050231802</v>
      </c>
      <c r="AX41" s="3"/>
      <c r="AY41" s="20" t="s">
        <v>68</v>
      </c>
      <c r="AZ41" s="29">
        <v>110.4778563433876</v>
      </c>
      <c r="BA41" s="3"/>
      <c r="BB41" s="20" t="s">
        <v>115</v>
      </c>
      <c r="BC41" s="9">
        <v>129.57300146771038</v>
      </c>
      <c r="BD41" s="3"/>
      <c r="BE41" s="5">
        <v>1925</v>
      </c>
      <c r="BF41" s="16">
        <v>78.162820207536143</v>
      </c>
      <c r="BG41" s="26"/>
      <c r="BH41" s="2"/>
      <c r="BI41" s="2"/>
      <c r="BJ41" s="3"/>
      <c r="BK41" s="20" t="s">
        <v>142</v>
      </c>
      <c r="BL41" s="2"/>
      <c r="BM41" s="27">
        <v>248207.46339458509</v>
      </c>
      <c r="BN41" s="28"/>
      <c r="BO41" s="2"/>
      <c r="BP41" s="2"/>
      <c r="BQ41" s="2"/>
      <c r="BR41" s="2"/>
      <c r="BS41" s="19">
        <v>37680</v>
      </c>
      <c r="BT41" s="18">
        <v>107.87552385198396</v>
      </c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</row>
    <row r="42" spans="1:158" x14ac:dyDescent="0.2">
      <c r="A42" s="1" t="s">
        <v>143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3"/>
      <c r="R42" s="15" t="s">
        <v>130</v>
      </c>
      <c r="S42" s="18">
        <v>59.525561873676693</v>
      </c>
      <c r="T42" s="4"/>
      <c r="U42" s="17">
        <v>31778</v>
      </c>
      <c r="V42" s="18">
        <v>103.11309521799149</v>
      </c>
      <c r="W42" s="3"/>
      <c r="X42" s="19">
        <v>35095</v>
      </c>
      <c r="Y42" s="18">
        <v>102.03685741998061</v>
      </c>
      <c r="Z42" s="3"/>
      <c r="AA42" s="20" t="s">
        <v>106</v>
      </c>
      <c r="AB42" s="18">
        <v>131.15061303761249</v>
      </c>
      <c r="AC42" s="3"/>
      <c r="AD42" s="17">
        <v>28856</v>
      </c>
      <c r="AE42" s="18">
        <v>80.987621477095431</v>
      </c>
      <c r="AF42" s="3"/>
      <c r="AG42" s="2"/>
      <c r="AH42" s="2"/>
      <c r="AI42" s="2"/>
      <c r="AJ42" s="22">
        <v>1932</v>
      </c>
      <c r="AK42" s="23">
        <v>161.68212010639624</v>
      </c>
      <c r="AL42" s="2"/>
      <c r="AM42" s="17">
        <v>28856</v>
      </c>
      <c r="AN42" s="18">
        <v>85.509597007685045</v>
      </c>
      <c r="AO42" s="3"/>
      <c r="AP42" s="20" t="s">
        <v>115</v>
      </c>
      <c r="AQ42" s="24">
        <v>55603.822762814947</v>
      </c>
      <c r="AR42" s="3"/>
      <c r="AS42" s="19">
        <v>36341</v>
      </c>
      <c r="AT42" s="18">
        <v>75.184764954543525</v>
      </c>
      <c r="AU42" s="3"/>
      <c r="AV42" s="5">
        <v>2007</v>
      </c>
      <c r="AW42" s="2"/>
      <c r="AX42" s="3"/>
      <c r="AY42" s="20" t="s">
        <v>72</v>
      </c>
      <c r="AZ42" s="29">
        <v>111.74538552130929</v>
      </c>
      <c r="BA42" s="3"/>
      <c r="BB42" s="20" t="s">
        <v>117</v>
      </c>
      <c r="BC42" s="9">
        <v>128.50600087209301</v>
      </c>
      <c r="BD42" s="3"/>
      <c r="BE42" s="5">
        <v>1926</v>
      </c>
      <c r="BF42" s="18">
        <v>72.490601552443792</v>
      </c>
      <c r="BG42" s="26"/>
      <c r="BH42" s="2"/>
      <c r="BI42" s="2"/>
      <c r="BJ42" s="2"/>
      <c r="BK42" s="20" t="s">
        <v>144</v>
      </c>
      <c r="BL42" s="2"/>
      <c r="BM42" s="27"/>
      <c r="BN42" s="2"/>
      <c r="BO42" s="2"/>
      <c r="BP42" s="2"/>
      <c r="BQ42" s="2"/>
      <c r="BR42" s="2"/>
      <c r="BS42" s="19">
        <v>37711</v>
      </c>
      <c r="BT42" s="18">
        <v>108.0329951477724</v>
      </c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</row>
    <row r="43" spans="1:158" x14ac:dyDescent="0.2">
      <c r="A43" s="1" t="s">
        <v>145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3"/>
      <c r="R43" s="15" t="s">
        <v>132</v>
      </c>
      <c r="S43" s="18">
        <v>60.364320926085128</v>
      </c>
      <c r="T43" s="4"/>
      <c r="U43" s="17">
        <v>31868</v>
      </c>
      <c r="V43" s="18">
        <v>105.78047942326216</v>
      </c>
      <c r="W43" s="3"/>
      <c r="X43" s="19">
        <v>35124</v>
      </c>
      <c r="Y43" s="18">
        <v>104.12667946257197</v>
      </c>
      <c r="Z43" s="3"/>
      <c r="AA43" s="20" t="s">
        <v>109</v>
      </c>
      <c r="AB43" s="18">
        <v>133.75204675242321</v>
      </c>
      <c r="AC43" s="3"/>
      <c r="AD43" s="17">
        <v>28946</v>
      </c>
      <c r="AE43" s="18"/>
      <c r="AF43" s="3"/>
      <c r="AG43" s="2"/>
      <c r="AH43" s="2"/>
      <c r="AI43" s="2"/>
      <c r="AJ43" s="22">
        <v>1933</v>
      </c>
      <c r="AK43" s="23">
        <v>164.15107387945909</v>
      </c>
      <c r="AL43" s="2"/>
      <c r="AM43" s="17">
        <v>28946</v>
      </c>
      <c r="AN43" s="18">
        <v>86.666133660472923</v>
      </c>
      <c r="AO43" s="3"/>
      <c r="AP43" s="20" t="s">
        <v>117</v>
      </c>
      <c r="AQ43" s="24">
        <v>54810.162717670573</v>
      </c>
      <c r="AR43" s="3"/>
      <c r="AS43" s="19">
        <v>36371</v>
      </c>
      <c r="AT43" s="18">
        <v>75.6846699379971</v>
      </c>
      <c r="AU43" s="3"/>
      <c r="AV43" s="5">
        <v>2008</v>
      </c>
      <c r="AW43" s="2"/>
      <c r="AX43" s="3"/>
      <c r="AY43" s="20" t="s">
        <v>78</v>
      </c>
      <c r="AZ43" s="29">
        <v>116.13702373760388</v>
      </c>
      <c r="BA43" s="3"/>
      <c r="BB43" s="20" t="s">
        <v>118</v>
      </c>
      <c r="BC43" s="9">
        <v>130.70087580593679</v>
      </c>
      <c r="BD43" s="3"/>
      <c r="BE43" s="5">
        <v>1927</v>
      </c>
      <c r="BF43" s="18">
        <v>71.380301210962472</v>
      </c>
      <c r="BG43" s="26"/>
      <c r="BH43" s="2"/>
      <c r="BI43" s="2"/>
      <c r="BJ43" s="2"/>
      <c r="BK43" s="5"/>
      <c r="BL43" s="2"/>
      <c r="BM43" s="2"/>
      <c r="BN43" s="2"/>
      <c r="BO43" s="2"/>
      <c r="BP43" s="18"/>
      <c r="BQ43" s="2"/>
      <c r="BR43" s="2"/>
      <c r="BS43" s="19">
        <v>37741</v>
      </c>
      <c r="BT43" s="18">
        <v>109.44757709251101</v>
      </c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</row>
    <row r="44" spans="1:158" x14ac:dyDescent="0.2">
      <c r="A44" s="1" t="s">
        <v>146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3"/>
      <c r="R44" s="15" t="s">
        <v>133</v>
      </c>
      <c r="S44" s="18">
        <v>61.362303044464497</v>
      </c>
      <c r="T44" s="4"/>
      <c r="U44" s="17">
        <v>31959</v>
      </c>
      <c r="V44" s="18">
        <v>108.32860862701195</v>
      </c>
      <c r="W44" s="3"/>
      <c r="X44" s="19">
        <v>35153</v>
      </c>
      <c r="Y44" s="18">
        <v>107.73638968481374</v>
      </c>
      <c r="Z44" s="3"/>
      <c r="AA44" s="20" t="s">
        <v>113</v>
      </c>
      <c r="AB44" s="18">
        <v>135.72319215138592</v>
      </c>
      <c r="AC44" s="3"/>
      <c r="AD44" s="17">
        <v>29037</v>
      </c>
      <c r="AE44" s="18">
        <v>83.162795166760191</v>
      </c>
      <c r="AF44" s="3"/>
      <c r="AG44" s="2"/>
      <c r="AH44" s="2"/>
      <c r="AI44" s="2"/>
      <c r="AJ44" s="22">
        <v>1934</v>
      </c>
      <c r="AK44" s="23">
        <v>154.54961631618647</v>
      </c>
      <c r="AL44" s="2"/>
      <c r="AM44" s="17">
        <v>29037</v>
      </c>
      <c r="AN44" s="18">
        <v>85.559304780238648</v>
      </c>
      <c r="AO44" s="3"/>
      <c r="AP44" s="20" t="s">
        <v>118</v>
      </c>
      <c r="AQ44" s="24">
        <v>55503.788941902894</v>
      </c>
      <c r="AR44" s="3"/>
      <c r="AS44" s="19">
        <v>36403</v>
      </c>
      <c r="AT44" s="18">
        <v>75.403992132601218</v>
      </c>
      <c r="AU44" s="3"/>
      <c r="AV44" s="2"/>
      <c r="AW44" s="2"/>
      <c r="AX44" s="3"/>
      <c r="AY44" s="20" t="s">
        <v>82</v>
      </c>
      <c r="AZ44" s="29">
        <v>118.95717355196626</v>
      </c>
      <c r="BA44" s="3"/>
      <c r="BB44" s="20" t="s">
        <v>119</v>
      </c>
      <c r="BC44" s="9">
        <v>132.53724338188727</v>
      </c>
      <c r="BD44" s="3"/>
      <c r="BE44" s="5">
        <v>1928</v>
      </c>
      <c r="BF44" s="18">
        <v>73.282129873181248</v>
      </c>
      <c r="BG44" s="26"/>
      <c r="BH44" s="2"/>
      <c r="BI44" s="2"/>
      <c r="BJ44" s="2"/>
      <c r="BK44" s="5"/>
      <c r="BL44" s="2"/>
      <c r="BM44" s="2"/>
      <c r="BN44" s="2"/>
      <c r="BO44" s="2"/>
      <c r="BP44" s="2"/>
      <c r="BQ44" s="2"/>
      <c r="BR44" s="2"/>
      <c r="BS44" s="19">
        <v>37771</v>
      </c>
      <c r="BT44" s="18">
        <v>110.3341571050309</v>
      </c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</row>
    <row r="45" spans="1:158" x14ac:dyDescent="0.2">
      <c r="A45" s="1" t="s">
        <v>147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3"/>
      <c r="R45" s="15" t="s">
        <v>134</v>
      </c>
      <c r="S45" s="18">
        <v>63.531410966147284</v>
      </c>
      <c r="T45" s="4"/>
      <c r="U45" s="17">
        <v>32051</v>
      </c>
      <c r="V45" s="18">
        <v>114.07662646428602</v>
      </c>
      <c r="W45" s="3"/>
      <c r="X45" s="19">
        <v>35185</v>
      </c>
      <c r="Y45" s="18">
        <v>105.75471698113208</v>
      </c>
      <c r="Z45" s="3"/>
      <c r="AA45" s="20" t="s">
        <v>115</v>
      </c>
      <c r="AB45" s="18">
        <v>134.82423614440833</v>
      </c>
      <c r="AC45" s="3"/>
      <c r="AD45" s="17">
        <v>29129</v>
      </c>
      <c r="AE45" s="18"/>
      <c r="AF45" s="3"/>
      <c r="AG45" s="2"/>
      <c r="AH45" s="2"/>
      <c r="AI45" s="2"/>
      <c r="AJ45" s="22">
        <v>1935</v>
      </c>
      <c r="AK45" s="23">
        <v>154.22077597272514</v>
      </c>
      <c r="AL45" s="2"/>
      <c r="AM45" s="17">
        <v>29129</v>
      </c>
      <c r="AN45" s="18">
        <v>85.303265461300214</v>
      </c>
      <c r="AO45" s="3"/>
      <c r="AP45" s="20" t="s">
        <v>119</v>
      </c>
      <c r="AQ45" s="48">
        <v>53870.879869245437</v>
      </c>
      <c r="AR45" s="3"/>
      <c r="AS45" s="19">
        <v>36433</v>
      </c>
      <c r="AT45" s="18">
        <v>75.777146018837087</v>
      </c>
      <c r="AU45" s="3"/>
      <c r="AV45" s="2"/>
      <c r="AW45" s="2"/>
      <c r="AX45" s="3"/>
      <c r="AY45" s="20" t="s">
        <v>87</v>
      </c>
      <c r="AZ45" s="29">
        <v>118.12573776875321</v>
      </c>
      <c r="BA45" s="3"/>
      <c r="BB45" s="20" t="s">
        <v>120</v>
      </c>
      <c r="BC45" s="9">
        <v>137.24312361681945</v>
      </c>
      <c r="BD45" s="3"/>
      <c r="BE45" s="5">
        <v>1929</v>
      </c>
      <c r="BF45" s="18">
        <v>72.614329879892765</v>
      </c>
      <c r="BG45" s="26"/>
      <c r="BH45" s="2"/>
      <c r="BI45" s="2"/>
      <c r="BJ45" s="2"/>
      <c r="BK45" s="5"/>
      <c r="BL45" s="2"/>
      <c r="BM45" s="2"/>
      <c r="BN45" s="2"/>
      <c r="BO45" s="2"/>
      <c r="BP45" s="2"/>
      <c r="BQ45" s="2"/>
      <c r="BR45" s="2"/>
      <c r="BS45" s="19">
        <v>37802</v>
      </c>
      <c r="BT45" s="18">
        <v>110.75643738977072</v>
      </c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</row>
    <row r="46" spans="1:158" x14ac:dyDescent="0.2">
      <c r="A46" s="1" t="s">
        <v>148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3"/>
      <c r="R46" s="15" t="s">
        <v>135</v>
      </c>
      <c r="S46" s="18">
        <v>64.486674101683761</v>
      </c>
      <c r="T46" s="4"/>
      <c r="U46" s="17">
        <v>32143</v>
      </c>
      <c r="V46" s="18">
        <v>125.64626712588647</v>
      </c>
      <c r="W46" s="3"/>
      <c r="X46" s="19">
        <v>35216</v>
      </c>
      <c r="Y46" s="18">
        <v>106.87382297551788</v>
      </c>
      <c r="Z46" s="3"/>
      <c r="AA46" s="20" t="s">
        <v>117</v>
      </c>
      <c r="AB46" s="18">
        <v>134.08624669041043</v>
      </c>
      <c r="AC46" s="3"/>
      <c r="AD46" s="17">
        <v>29221</v>
      </c>
      <c r="AE46" s="18">
        <v>84.868021586489149</v>
      </c>
      <c r="AF46" s="3"/>
      <c r="AG46" s="2"/>
      <c r="AH46" s="2"/>
      <c r="AI46" s="2"/>
      <c r="AJ46" s="22">
        <v>1936</v>
      </c>
      <c r="AK46" s="23">
        <v>168.70914318654346</v>
      </c>
      <c r="AL46" s="2"/>
      <c r="AM46" s="17">
        <v>29221</v>
      </c>
      <c r="AN46" s="18">
        <v>85.357102721211106</v>
      </c>
      <c r="AO46" s="3"/>
      <c r="AP46" s="20" t="s">
        <v>120</v>
      </c>
      <c r="AQ46" s="24">
        <v>54512.587038028927</v>
      </c>
      <c r="AR46" s="3"/>
      <c r="AS46" s="19">
        <v>36462</v>
      </c>
      <c r="AT46" s="18">
        <v>75.288615587934999</v>
      </c>
      <c r="AU46" s="3"/>
      <c r="AV46" s="2"/>
      <c r="AW46" s="2"/>
      <c r="AX46" s="3"/>
      <c r="AY46" s="20" t="s">
        <v>46</v>
      </c>
      <c r="AZ46" s="29">
        <v>121.63990702496841</v>
      </c>
      <c r="BA46" s="3"/>
      <c r="BB46" s="20" t="s">
        <v>122</v>
      </c>
      <c r="BC46" s="9">
        <v>140.63444709072618</v>
      </c>
      <c r="BD46" s="3"/>
      <c r="BE46" s="5">
        <v>1930</v>
      </c>
      <c r="BF46" s="18">
        <v>69.491913695057363</v>
      </c>
      <c r="BG46" s="26"/>
      <c r="BH46" s="2"/>
      <c r="BI46" s="2"/>
      <c r="BJ46" s="2"/>
      <c r="BK46" s="5"/>
      <c r="BL46" s="2"/>
      <c r="BM46" s="2"/>
      <c r="BN46" s="2"/>
      <c r="BO46" s="2"/>
      <c r="BP46" s="2"/>
      <c r="BQ46" s="2"/>
      <c r="BR46" s="2"/>
      <c r="BS46" s="19">
        <v>37833</v>
      </c>
      <c r="BT46" s="18">
        <v>112.81077262693155</v>
      </c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</row>
    <row r="47" spans="1:158" x14ac:dyDescent="0.2">
      <c r="A47" s="1" t="s">
        <v>149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3"/>
      <c r="R47" s="15" t="s">
        <v>136</v>
      </c>
      <c r="S47" s="18">
        <v>63.986029473361619</v>
      </c>
      <c r="T47" s="4"/>
      <c r="U47" s="17">
        <v>32234</v>
      </c>
      <c r="V47" s="18">
        <v>132.79012253192008</v>
      </c>
      <c r="W47" s="3"/>
      <c r="X47" s="19">
        <v>35244</v>
      </c>
      <c r="Y47" s="18">
        <v>107.67790262172285</v>
      </c>
      <c r="Z47" s="3"/>
      <c r="AA47" s="20" t="s">
        <v>118</v>
      </c>
      <c r="AB47" s="18">
        <v>133.51755567780825</v>
      </c>
      <c r="AC47" s="3"/>
      <c r="AD47" s="17">
        <v>29312</v>
      </c>
      <c r="AE47" s="18"/>
      <c r="AF47" s="3"/>
      <c r="AG47" s="2"/>
      <c r="AH47" s="2"/>
      <c r="AI47" s="2"/>
      <c r="AJ47" s="22">
        <v>1937</v>
      </c>
      <c r="AK47" s="23">
        <v>176.18598780922011</v>
      </c>
      <c r="AL47" s="2"/>
      <c r="AM47" s="17">
        <v>29312</v>
      </c>
      <c r="AN47" s="18">
        <v>87.518246680673386</v>
      </c>
      <c r="AO47" s="3"/>
      <c r="AP47" s="20" t="s">
        <v>122</v>
      </c>
      <c r="AQ47" s="24">
        <v>55590.723824389112</v>
      </c>
      <c r="AR47" s="3"/>
      <c r="AS47" s="19">
        <v>36494</v>
      </c>
      <c r="AT47" s="18">
        <v>75.174655853815523</v>
      </c>
      <c r="AU47" s="3"/>
      <c r="AV47" s="2"/>
      <c r="AW47" s="2"/>
      <c r="AX47" s="3"/>
      <c r="AY47" s="20" t="s">
        <v>52</v>
      </c>
      <c r="AZ47" s="29">
        <v>127.36671812881484</v>
      </c>
      <c r="BA47" s="3"/>
      <c r="BB47" s="20" t="s">
        <v>123</v>
      </c>
      <c r="BC47" s="9">
        <v>140.82535253289365</v>
      </c>
      <c r="BD47" s="3"/>
      <c r="BE47" s="5">
        <v>1931</v>
      </c>
      <c r="BF47" s="18">
        <v>68.645203207023926</v>
      </c>
      <c r="BG47" s="26"/>
      <c r="BH47" s="2"/>
      <c r="BI47" s="2"/>
      <c r="BJ47" s="2"/>
      <c r="BK47" s="5"/>
      <c r="BL47" s="2"/>
      <c r="BM47" s="2"/>
      <c r="BN47" s="2"/>
      <c r="BO47" s="2"/>
      <c r="BP47" s="2"/>
      <c r="BQ47" s="2"/>
      <c r="BR47" s="2"/>
      <c r="BS47" s="19">
        <v>37862</v>
      </c>
      <c r="BT47" s="18">
        <v>115.25373398144059</v>
      </c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</row>
    <row r="48" spans="1:158" x14ac:dyDescent="0.2">
      <c r="A48" s="1" t="s">
        <v>150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3"/>
      <c r="R48" s="15" t="s">
        <v>138</v>
      </c>
      <c r="S48" s="18">
        <v>63.704573503361985</v>
      </c>
      <c r="T48" s="4"/>
      <c r="U48" s="17">
        <v>32325</v>
      </c>
      <c r="V48" s="18">
        <v>142.43904265155646</v>
      </c>
      <c r="W48" s="3"/>
      <c r="X48" s="19">
        <v>35277</v>
      </c>
      <c r="Y48" s="18">
        <v>107.30337078651687</v>
      </c>
      <c r="Z48" s="3"/>
      <c r="AA48" s="20" t="s">
        <v>119</v>
      </c>
      <c r="AB48" s="18">
        <v>133.69707366839373</v>
      </c>
      <c r="AC48" s="3"/>
      <c r="AD48" s="17">
        <v>29403</v>
      </c>
      <c r="AE48" s="18">
        <v>87.238348939485206</v>
      </c>
      <c r="AF48" s="3"/>
      <c r="AG48" s="2"/>
      <c r="AH48" s="2"/>
      <c r="AI48" s="2"/>
      <c r="AJ48" s="22">
        <v>1938</v>
      </c>
      <c r="AK48" s="23">
        <v>170.62193219841754</v>
      </c>
      <c r="AL48" s="2"/>
      <c r="AM48" s="17">
        <v>29403</v>
      </c>
      <c r="AN48" s="18">
        <v>86.204887546037696</v>
      </c>
      <c r="AO48" s="3"/>
      <c r="AP48" s="20" t="s">
        <v>123</v>
      </c>
      <c r="AQ48" s="24">
        <v>55267.254800207571</v>
      </c>
      <c r="AR48" s="3"/>
      <c r="AS48" s="19">
        <v>36525</v>
      </c>
      <c r="AT48" s="18">
        <v>75.140420305905494</v>
      </c>
      <c r="AU48" s="3"/>
      <c r="AV48" s="2"/>
      <c r="AW48" s="2"/>
      <c r="AX48" s="3"/>
      <c r="AY48" s="20" t="s">
        <v>59</v>
      </c>
      <c r="AZ48" s="29">
        <v>131.31608588512333</v>
      </c>
      <c r="BA48" s="3"/>
      <c r="BB48" s="20" t="s">
        <v>124</v>
      </c>
      <c r="BC48" s="9">
        <v>139.92805755395682</v>
      </c>
      <c r="BD48" s="3"/>
      <c r="BE48" s="5">
        <v>1932</v>
      </c>
      <c r="BF48" s="37">
        <v>68.337193512212096</v>
      </c>
      <c r="BG48" s="26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19">
        <v>37894</v>
      </c>
      <c r="BT48" s="18">
        <v>115.73725318121986</v>
      </c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</row>
    <row r="49" spans="1:158" x14ac:dyDescent="0.2">
      <c r="A49" s="1" t="s">
        <v>151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3"/>
      <c r="R49" s="15" t="s">
        <v>140</v>
      </c>
      <c r="S49" s="18">
        <v>64.501521494274186</v>
      </c>
      <c r="T49" s="4"/>
      <c r="U49" s="17">
        <v>32417</v>
      </c>
      <c r="V49" s="18">
        <v>154.311229612799</v>
      </c>
      <c r="W49" s="3"/>
      <c r="X49" s="19">
        <v>35307</v>
      </c>
      <c r="Y49" s="18">
        <v>109.71962616822431</v>
      </c>
      <c r="Z49" s="3"/>
      <c r="AA49" s="20" t="s">
        <v>120</v>
      </c>
      <c r="AB49" s="18">
        <v>132.68297491312541</v>
      </c>
      <c r="AC49" s="3"/>
      <c r="AD49" s="17">
        <v>29495</v>
      </c>
      <c r="AE49" s="18"/>
      <c r="AF49" s="3"/>
      <c r="AG49" s="2"/>
      <c r="AH49" s="2"/>
      <c r="AI49" s="2"/>
      <c r="AJ49" s="22">
        <v>1939</v>
      </c>
      <c r="AK49" s="23">
        <v>184.58317704611076</v>
      </c>
      <c r="AL49" s="2"/>
      <c r="AM49" s="17">
        <v>29495</v>
      </c>
      <c r="AN49" s="18">
        <v>86.526877653488469</v>
      </c>
      <c r="AO49" s="3"/>
      <c r="AP49" s="20" t="s">
        <v>124</v>
      </c>
      <c r="AQ49" s="24">
        <v>54689.725330620538</v>
      </c>
      <c r="AR49" s="3"/>
      <c r="AS49" s="19">
        <v>36556</v>
      </c>
      <c r="AT49" s="18">
        <v>75.047657571786004</v>
      </c>
      <c r="AU49" s="3"/>
      <c r="AV49" s="2"/>
      <c r="AW49" s="2"/>
      <c r="AX49" s="3"/>
      <c r="AY49" s="20" t="s">
        <v>65</v>
      </c>
      <c r="AZ49" s="29">
        <v>131.46963474996343</v>
      </c>
      <c r="BA49" s="3"/>
      <c r="BB49" s="20" t="s">
        <v>125</v>
      </c>
      <c r="BC49" s="9">
        <v>138.81264916467777</v>
      </c>
      <c r="BD49" s="3"/>
      <c r="BE49" s="5">
        <v>1933</v>
      </c>
      <c r="BF49" s="18">
        <v>72.865946976453344</v>
      </c>
      <c r="BG49" s="26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19">
        <v>37925</v>
      </c>
      <c r="BT49" s="18">
        <v>115.43860262008732</v>
      </c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</row>
    <row r="50" spans="1:158" x14ac:dyDescent="0.2">
      <c r="A50" s="1" t="s">
        <v>152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3"/>
      <c r="R50" s="15" t="s">
        <v>142</v>
      </c>
      <c r="S50" s="18">
        <v>66.14804337576615</v>
      </c>
      <c r="T50" s="4"/>
      <c r="U50" s="17">
        <v>32509</v>
      </c>
      <c r="V50" s="18">
        <v>164.18494372272139</v>
      </c>
      <c r="W50" s="3"/>
      <c r="X50" s="19">
        <v>35338</v>
      </c>
      <c r="Y50" s="18">
        <v>109.34320074005551</v>
      </c>
      <c r="Z50" s="3"/>
      <c r="AA50" s="20" t="s">
        <v>122</v>
      </c>
      <c r="AB50" s="18">
        <v>131.21675744146117</v>
      </c>
      <c r="AC50" s="3"/>
      <c r="AD50" s="17">
        <v>29587</v>
      </c>
      <c r="AE50" s="18">
        <v>89.829849898037992</v>
      </c>
      <c r="AF50" s="3"/>
      <c r="AG50" s="2"/>
      <c r="AH50" s="2"/>
      <c r="AI50" s="2"/>
      <c r="AJ50" s="22">
        <v>1940</v>
      </c>
      <c r="AK50" s="23">
        <v>185.27406957920138</v>
      </c>
      <c r="AL50" s="2"/>
      <c r="AM50" s="17">
        <v>29587</v>
      </c>
      <c r="AN50" s="18">
        <v>84.463654615447894</v>
      </c>
      <c r="AO50" s="3"/>
      <c r="AP50" s="20" t="s">
        <v>125</v>
      </c>
      <c r="AQ50" s="24">
        <v>56536.438767843734</v>
      </c>
      <c r="AR50" s="3"/>
      <c r="AS50" s="19">
        <v>36585</v>
      </c>
      <c r="AT50" s="18">
        <v>75.133919705428198</v>
      </c>
      <c r="AU50" s="3"/>
      <c r="AV50" s="2"/>
      <c r="AW50" s="2"/>
      <c r="AX50" s="3"/>
      <c r="AY50" s="20" t="s">
        <v>71</v>
      </c>
      <c r="AZ50" s="29">
        <v>134.44226746994204</v>
      </c>
      <c r="BA50" s="3"/>
      <c r="BB50" s="20" t="s">
        <v>127</v>
      </c>
      <c r="BC50" s="9">
        <v>143.71471025260027</v>
      </c>
      <c r="BD50" s="3"/>
      <c r="BE50" s="5">
        <v>1934</v>
      </c>
      <c r="BF50" s="18">
        <v>73.279411128565442</v>
      </c>
      <c r="BG50" s="26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19">
        <v>37953</v>
      </c>
      <c r="BT50" s="18">
        <v>115.1162668992586</v>
      </c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</row>
    <row r="51" spans="1:158" x14ac:dyDescent="0.2">
      <c r="A51" s="1" t="s">
        <v>153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3"/>
      <c r="R51" s="2"/>
      <c r="S51" s="2"/>
      <c r="T51" s="4"/>
      <c r="U51" s="17">
        <v>32599</v>
      </c>
      <c r="V51" s="16">
        <v>165.27239619630356</v>
      </c>
      <c r="W51" s="3"/>
      <c r="X51" s="19">
        <v>35369</v>
      </c>
      <c r="Y51" s="18">
        <v>113.03948576675849</v>
      </c>
      <c r="Z51" s="3"/>
      <c r="AA51" s="20" t="s">
        <v>123</v>
      </c>
      <c r="AB51" s="18">
        <v>131.23091776924136</v>
      </c>
      <c r="AC51" s="3"/>
      <c r="AD51" s="17">
        <v>29677</v>
      </c>
      <c r="AE51" s="18"/>
      <c r="AF51" s="3"/>
      <c r="AG51" s="2"/>
      <c r="AH51" s="2"/>
      <c r="AI51" s="2"/>
      <c r="AJ51" s="22">
        <v>1941</v>
      </c>
      <c r="AK51" s="23">
        <v>197.19600552167307</v>
      </c>
      <c r="AL51" s="2"/>
      <c r="AM51" s="17">
        <v>29677</v>
      </c>
      <c r="AN51" s="18">
        <v>85.467201430961524</v>
      </c>
      <c r="AO51" s="3"/>
      <c r="AP51" s="20" t="s">
        <v>127</v>
      </c>
      <c r="AQ51" s="24">
        <v>55371.596762325236</v>
      </c>
      <c r="AR51" s="3"/>
      <c r="AS51" s="19">
        <v>36616</v>
      </c>
      <c r="AT51" s="18">
        <v>75.077406925895289</v>
      </c>
      <c r="AU51" s="3"/>
      <c r="AV51" s="2"/>
      <c r="AW51" s="2"/>
      <c r="AX51" s="3"/>
      <c r="AY51" s="20" t="s">
        <v>75</v>
      </c>
      <c r="AZ51" s="29">
        <v>134.72907465487722</v>
      </c>
      <c r="BA51" s="3"/>
      <c r="BB51" s="20" t="s">
        <v>128</v>
      </c>
      <c r="BC51" s="9">
        <v>138.02612481857764</v>
      </c>
      <c r="BD51" s="3"/>
      <c r="BE51" s="5">
        <v>1935</v>
      </c>
      <c r="BF51" s="18">
        <v>78.069999028619634</v>
      </c>
      <c r="BG51" s="26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19">
        <v>37986</v>
      </c>
      <c r="BT51" s="18">
        <v>115.36365217391304</v>
      </c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</row>
    <row r="52" spans="1:158" x14ac:dyDescent="0.2">
      <c r="A52" s="1" t="s">
        <v>154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3"/>
      <c r="R52" s="2"/>
      <c r="S52" s="2"/>
      <c r="T52" s="4"/>
      <c r="U52" s="17">
        <v>32690</v>
      </c>
      <c r="V52" s="18">
        <v>161.89902347642936</v>
      </c>
      <c r="W52" s="3"/>
      <c r="X52" s="19">
        <v>35398</v>
      </c>
      <c r="Y52" s="18">
        <v>117.1088746569076</v>
      </c>
      <c r="Z52" s="3"/>
      <c r="AA52" s="20" t="s">
        <v>124</v>
      </c>
      <c r="AB52" s="18">
        <v>129.97886539801004</v>
      </c>
      <c r="AC52" s="3"/>
      <c r="AD52" s="17">
        <v>29768</v>
      </c>
      <c r="AE52" s="18">
        <v>92.743607456987263</v>
      </c>
      <c r="AF52" s="3"/>
      <c r="AG52" s="2"/>
      <c r="AH52" s="2"/>
      <c r="AI52" s="2"/>
      <c r="AJ52" s="22">
        <v>1942</v>
      </c>
      <c r="AK52" s="23">
        <v>184.96972924511374</v>
      </c>
      <c r="AL52" s="2"/>
      <c r="AM52" s="17">
        <v>29768</v>
      </c>
      <c r="AN52" s="18">
        <v>83.617748283131306</v>
      </c>
      <c r="AO52" s="3"/>
      <c r="AP52" s="20" t="s">
        <v>128</v>
      </c>
      <c r="AQ52" s="24">
        <v>56067.961165048539</v>
      </c>
      <c r="AR52" s="3"/>
      <c r="AS52" s="19">
        <v>36644</v>
      </c>
      <c r="AT52" s="18">
        <v>75.459748427672963</v>
      </c>
      <c r="AU52" s="3"/>
      <c r="AV52" s="2"/>
      <c r="AW52" s="2"/>
      <c r="AX52" s="3"/>
      <c r="AY52" s="20" t="s">
        <v>81</v>
      </c>
      <c r="AZ52" s="29">
        <v>136.92759087117673</v>
      </c>
      <c r="BA52" s="3"/>
      <c r="BB52" s="20" t="s">
        <v>129</v>
      </c>
      <c r="BC52" s="9">
        <v>133.81544691929417</v>
      </c>
      <c r="BD52" s="3"/>
      <c r="BE52" s="5">
        <v>1936</v>
      </c>
      <c r="BF52" s="18">
        <v>79.41489504934907</v>
      </c>
      <c r="BG52" s="26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19">
        <v>38016</v>
      </c>
      <c r="BT52" s="18">
        <v>115.3135158626684</v>
      </c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</row>
    <row r="53" spans="1:158" x14ac:dyDescent="0.2">
      <c r="A53" s="1" t="s">
        <v>155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3"/>
      <c r="R53" s="2"/>
      <c r="S53" s="2"/>
      <c r="T53" s="4"/>
      <c r="U53" s="17">
        <v>32782</v>
      </c>
      <c r="V53" s="18">
        <v>156.25901039103675</v>
      </c>
      <c r="W53" s="3"/>
      <c r="X53" s="19">
        <v>35430</v>
      </c>
      <c r="Y53" s="18">
        <v>122.49544626593807</v>
      </c>
      <c r="Z53" s="3"/>
      <c r="AA53" s="20" t="s">
        <v>125</v>
      </c>
      <c r="AB53" s="18">
        <v>121.51856916060235</v>
      </c>
      <c r="AC53" s="3"/>
      <c r="AD53" s="17">
        <v>29860</v>
      </c>
      <c r="AE53" s="18"/>
      <c r="AF53" s="3"/>
      <c r="AG53" s="2"/>
      <c r="AH53" s="2"/>
      <c r="AI53" s="2"/>
      <c r="AJ53" s="22">
        <v>1943</v>
      </c>
      <c r="AK53" s="23">
        <v>182.23739148801616</v>
      </c>
      <c r="AL53" s="2"/>
      <c r="AM53" s="17">
        <v>29860</v>
      </c>
      <c r="AN53" s="18">
        <v>83.113187492494063</v>
      </c>
      <c r="AO53" s="3"/>
      <c r="AP53" s="20" t="s">
        <v>129</v>
      </c>
      <c r="AQ53" s="24">
        <v>57885.906040268448</v>
      </c>
      <c r="AR53" s="3"/>
      <c r="AS53" s="19">
        <v>36677</v>
      </c>
      <c r="AT53" s="18">
        <v>75.75789385807991</v>
      </c>
      <c r="AU53" s="3"/>
      <c r="AV53" s="2"/>
      <c r="AW53" s="2"/>
      <c r="AX53" s="3"/>
      <c r="AY53" s="20" t="s">
        <v>85</v>
      </c>
      <c r="AZ53" s="29">
        <v>134.44437965720365</v>
      </c>
      <c r="BA53" s="3"/>
      <c r="BB53" s="20" t="s">
        <v>130</v>
      </c>
      <c r="BC53" s="9">
        <v>136.9150779896014</v>
      </c>
      <c r="BD53" s="3"/>
      <c r="BE53" s="5">
        <v>1937</v>
      </c>
      <c r="BF53" s="18">
        <v>79.717617806811873</v>
      </c>
      <c r="BG53" s="26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19">
        <v>38044</v>
      </c>
      <c r="BT53" s="18">
        <v>115.83661726242373</v>
      </c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</row>
    <row r="54" spans="1:158" x14ac:dyDescent="0.2">
      <c r="A54" s="1" t="s">
        <v>156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17">
        <v>32874</v>
      </c>
      <c r="V54" s="18">
        <v>146.42741867986695</v>
      </c>
      <c r="W54" s="3"/>
      <c r="X54" s="19">
        <v>35461</v>
      </c>
      <c r="Y54" s="18">
        <v>130.20072992700727</v>
      </c>
      <c r="Z54" s="3"/>
      <c r="AA54" s="20" t="s">
        <v>127</v>
      </c>
      <c r="AB54" s="18">
        <v>121.85198491108315</v>
      </c>
      <c r="AC54" s="3"/>
      <c r="AD54" s="17">
        <v>29952</v>
      </c>
      <c r="AE54" s="18">
        <v>95.07045210592409</v>
      </c>
      <c r="AF54" s="3"/>
      <c r="AG54" s="2"/>
      <c r="AH54" s="2"/>
      <c r="AI54" s="2"/>
      <c r="AJ54" s="22">
        <v>1944</v>
      </c>
      <c r="AK54" s="23">
        <v>184.04001117137992</v>
      </c>
      <c r="AL54" s="2"/>
      <c r="AM54" s="17">
        <v>29952</v>
      </c>
      <c r="AN54" s="18">
        <v>82.637961360797689</v>
      </c>
      <c r="AO54" s="3"/>
      <c r="AP54" s="20" t="s">
        <v>130</v>
      </c>
      <c r="AQ54" s="24">
        <v>59153.919694072662</v>
      </c>
      <c r="AR54" s="3"/>
      <c r="AS54" s="19">
        <v>36707</v>
      </c>
      <c r="AT54" s="18">
        <v>75.142023258573644</v>
      </c>
      <c r="AU54" s="3"/>
      <c r="AV54" s="2"/>
      <c r="AW54" s="2"/>
      <c r="AX54" s="3"/>
      <c r="AY54" s="20" t="s">
        <v>90</v>
      </c>
      <c r="AZ54" s="29">
        <v>136.09963223815188</v>
      </c>
      <c r="BA54" s="3"/>
      <c r="BB54" s="20" t="s">
        <v>132</v>
      </c>
      <c r="BC54" s="9">
        <v>133.12064965197214</v>
      </c>
      <c r="BD54" s="3"/>
      <c r="BE54" s="5">
        <v>1938</v>
      </c>
      <c r="BF54" s="18">
        <v>78.464652936533838</v>
      </c>
      <c r="BG54" s="26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19">
        <v>38077</v>
      </c>
      <c r="BT54" s="18">
        <v>115.1838751625488</v>
      </c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</row>
    <row r="55" spans="1:158" x14ac:dyDescent="0.2">
      <c r="A55" s="1" t="s">
        <v>157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17">
        <v>32964</v>
      </c>
      <c r="V55" s="18">
        <v>144.68455796592445</v>
      </c>
      <c r="W55" s="3"/>
      <c r="X55" s="19">
        <v>35489</v>
      </c>
      <c r="Y55" s="18">
        <v>139.38572719060525</v>
      </c>
      <c r="Z55" s="3"/>
      <c r="AA55" s="20" t="s">
        <v>128</v>
      </c>
      <c r="AB55" s="18">
        <v>121.97744251553158</v>
      </c>
      <c r="AC55" s="3"/>
      <c r="AD55" s="17">
        <v>30042</v>
      </c>
      <c r="AE55" s="18"/>
      <c r="AF55" s="3"/>
      <c r="AG55" s="2"/>
      <c r="AH55" s="2"/>
      <c r="AI55" s="2"/>
      <c r="AJ55" s="22">
        <v>1945</v>
      </c>
      <c r="AK55" s="23">
        <v>202.40085991336238</v>
      </c>
      <c r="AL55" s="2"/>
      <c r="AM55" s="17">
        <v>30042</v>
      </c>
      <c r="AN55" s="18">
        <v>83.840266814361144</v>
      </c>
      <c r="AO55" s="3"/>
      <c r="AP55" s="20" t="s">
        <v>132</v>
      </c>
      <c r="AQ55" s="24">
        <v>61501.787842669844</v>
      </c>
      <c r="AR55" s="3"/>
      <c r="AS55" s="19">
        <v>36738</v>
      </c>
      <c r="AT55" s="18">
        <v>74.840069731710201</v>
      </c>
      <c r="AU55" s="3"/>
      <c r="AV55" s="2"/>
      <c r="AW55" s="2"/>
      <c r="AX55" s="3"/>
      <c r="AY55" s="20" t="s">
        <v>95</v>
      </c>
      <c r="AZ55" s="29">
        <v>140.11035097678516</v>
      </c>
      <c r="BA55" s="3"/>
      <c r="BB55" s="20" t="s">
        <v>133</v>
      </c>
      <c r="BC55" s="9">
        <v>130.76923076923077</v>
      </c>
      <c r="BD55" s="3"/>
      <c r="BE55" s="5">
        <v>1939</v>
      </c>
      <c r="BF55" s="18">
        <v>78.549684934929161</v>
      </c>
      <c r="BG55" s="26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19">
        <v>38107</v>
      </c>
      <c r="BT55" s="18">
        <v>116.06224137931036</v>
      </c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</row>
    <row r="56" spans="1:158" x14ac:dyDescent="0.2">
      <c r="A56" s="1" t="s">
        <v>158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17">
        <v>33055</v>
      </c>
      <c r="V56" s="18">
        <v>140.77480256054886</v>
      </c>
      <c r="W56" s="3"/>
      <c r="X56" s="19">
        <v>35520</v>
      </c>
      <c r="Y56" s="18">
        <v>146.25788999098285</v>
      </c>
      <c r="Z56" s="3"/>
      <c r="AA56" s="20" t="s">
        <v>129</v>
      </c>
      <c r="AB56" s="18">
        <v>123.07263771406811</v>
      </c>
      <c r="AC56" s="3"/>
      <c r="AD56" s="17">
        <v>30133</v>
      </c>
      <c r="AE56" s="18">
        <v>97.279210480755154</v>
      </c>
      <c r="AF56" s="3"/>
      <c r="AG56" s="2"/>
      <c r="AH56" s="2"/>
      <c r="AI56" s="2"/>
      <c r="AJ56" s="22">
        <v>1946</v>
      </c>
      <c r="AK56" s="23">
        <v>196.75143602261193</v>
      </c>
      <c r="AL56" s="2"/>
      <c r="AM56" s="17">
        <v>30133</v>
      </c>
      <c r="AN56" s="18">
        <v>82.717627455813087</v>
      </c>
      <c r="AO56" s="3"/>
      <c r="AP56" s="20" t="s">
        <v>133</v>
      </c>
      <c r="AQ56" s="24">
        <v>62603.746739388189</v>
      </c>
      <c r="AR56" s="3"/>
      <c r="AS56" s="19">
        <v>36769</v>
      </c>
      <c r="AT56" s="18">
        <v>74.619069849482585</v>
      </c>
      <c r="AU56" s="3"/>
      <c r="AV56" s="2"/>
      <c r="AW56" s="2"/>
      <c r="AX56" s="3"/>
      <c r="AY56" s="20" t="s">
        <v>100</v>
      </c>
      <c r="AZ56" s="29">
        <v>144.83932840032165</v>
      </c>
      <c r="BA56" s="3"/>
      <c r="BB56" s="20" t="s">
        <v>134</v>
      </c>
      <c r="BC56" s="9">
        <v>130.62037564029595</v>
      </c>
      <c r="BD56" s="3"/>
      <c r="BE56" s="5">
        <v>1940</v>
      </c>
      <c r="BF56" s="18">
        <v>81.730806328031065</v>
      </c>
      <c r="BG56" s="26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19">
        <v>38138</v>
      </c>
      <c r="BT56" s="18">
        <v>117.80641299700727</v>
      </c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</row>
    <row r="57" spans="1:158" x14ac:dyDescent="0.2">
      <c r="A57" s="1" t="s">
        <v>159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17">
        <v>33147</v>
      </c>
      <c r="V57" s="18">
        <v>134.50593087003475</v>
      </c>
      <c r="W57" s="3"/>
      <c r="X57" s="19">
        <v>35550</v>
      </c>
      <c r="Y57" s="18">
        <v>140.30384271671136</v>
      </c>
      <c r="Z57" s="3"/>
      <c r="AA57" s="20" t="s">
        <v>130</v>
      </c>
      <c r="AB57" s="18">
        <v>122.14633504750087</v>
      </c>
      <c r="AC57" s="3"/>
      <c r="AD57" s="17">
        <v>30225</v>
      </c>
      <c r="AE57" s="18"/>
      <c r="AF57" s="3"/>
      <c r="AG57" s="2"/>
      <c r="AH57" s="2"/>
      <c r="AI57" s="2"/>
      <c r="AJ57" s="22">
        <v>1947</v>
      </c>
      <c r="AK57" s="23">
        <v>204.41212693313372</v>
      </c>
      <c r="AL57" s="2"/>
      <c r="AM57" s="17">
        <v>30225</v>
      </c>
      <c r="AN57" s="18">
        <v>81.166642271658318</v>
      </c>
      <c r="AO57" s="3"/>
      <c r="AP57" s="20" t="s">
        <v>134</v>
      </c>
      <c r="AQ57" s="24">
        <v>63814.866760168312</v>
      </c>
      <c r="AR57" s="3"/>
      <c r="AS57" s="19">
        <v>36798</v>
      </c>
      <c r="AT57" s="18">
        <v>73.821604364987238</v>
      </c>
      <c r="AU57" s="3"/>
      <c r="AV57" s="2"/>
      <c r="AW57" s="2"/>
      <c r="AX57" s="3"/>
      <c r="AY57" s="20" t="s">
        <v>102</v>
      </c>
      <c r="AZ57" s="29">
        <v>144.40141382745503</v>
      </c>
      <c r="BA57" s="3"/>
      <c r="BB57" s="20" t="s">
        <v>135</v>
      </c>
      <c r="BC57" s="9">
        <v>122.76171765366266</v>
      </c>
      <c r="BD57" s="3"/>
      <c r="BE57" s="5">
        <v>1941</v>
      </c>
      <c r="BF57" s="18">
        <v>73.815883429282962</v>
      </c>
      <c r="BG57" s="26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19">
        <v>38168</v>
      </c>
      <c r="BT57" s="18">
        <v>119.40653372931693</v>
      </c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</row>
    <row r="58" spans="1:158" x14ac:dyDescent="0.2">
      <c r="A58" s="1" t="s">
        <v>160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17">
        <v>33239</v>
      </c>
      <c r="V58" s="18">
        <v>124.66304896389282</v>
      </c>
      <c r="W58" s="3"/>
      <c r="X58" s="19">
        <v>35580</v>
      </c>
      <c r="Y58" s="16">
        <v>153.42831700801426</v>
      </c>
      <c r="Z58" s="3"/>
      <c r="AA58" s="20" t="s">
        <v>132</v>
      </c>
      <c r="AB58" s="18">
        <v>121.08289774790369</v>
      </c>
      <c r="AC58" s="3"/>
      <c r="AD58" s="17">
        <v>30317</v>
      </c>
      <c r="AE58" s="18">
        <v>98.832044352495245</v>
      </c>
      <c r="AF58" s="3"/>
      <c r="AG58" s="2"/>
      <c r="AH58" s="2"/>
      <c r="AI58" s="2"/>
      <c r="AJ58" s="22">
        <v>1948</v>
      </c>
      <c r="AK58" s="23">
        <v>201.99666472208625</v>
      </c>
      <c r="AL58" s="2"/>
      <c r="AM58" s="17">
        <v>30317</v>
      </c>
      <c r="AN58" s="18">
        <v>82.29499203702737</v>
      </c>
      <c r="AO58" s="3"/>
      <c r="AP58" s="20" t="s">
        <v>135</v>
      </c>
      <c r="AQ58" s="24">
        <v>65941.693660342426</v>
      </c>
      <c r="AR58" s="3"/>
      <c r="AS58" s="19">
        <v>36830</v>
      </c>
      <c r="AT58" s="18">
        <v>73.97660313771064</v>
      </c>
      <c r="AU58" s="3"/>
      <c r="AV58" s="2"/>
      <c r="AW58" s="2"/>
      <c r="AX58" s="3"/>
      <c r="AY58" s="20" t="s">
        <v>106</v>
      </c>
      <c r="AZ58" s="29">
        <v>144.02333763491754</v>
      </c>
      <c r="BA58" s="3"/>
      <c r="BB58" s="20" t="s">
        <v>136</v>
      </c>
      <c r="BC58" s="9">
        <v>109.88950276243092</v>
      </c>
      <c r="BD58" s="3"/>
      <c r="BE58" s="5">
        <v>1942</v>
      </c>
      <c r="BF58" s="18">
        <v>68.502826828783711</v>
      </c>
      <c r="BG58" s="26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19">
        <v>38198</v>
      </c>
      <c r="BT58" s="18">
        <v>120.88729752770672</v>
      </c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</row>
    <row r="59" spans="1:158" x14ac:dyDescent="0.2">
      <c r="A59" s="1" t="s">
        <v>161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17">
        <v>33329</v>
      </c>
      <c r="V59" s="18">
        <v>121.10825638441125</v>
      </c>
      <c r="W59" s="3"/>
      <c r="X59" s="19">
        <v>35611</v>
      </c>
      <c r="Y59" s="18">
        <v>152.61756876663708</v>
      </c>
      <c r="Z59" s="3"/>
      <c r="AA59" s="20" t="s">
        <v>133</v>
      </c>
      <c r="AB59" s="18">
        <v>122.78813471602878</v>
      </c>
      <c r="AC59" s="3"/>
      <c r="AD59" s="17">
        <v>30407</v>
      </c>
      <c r="AE59" s="18"/>
      <c r="AF59" s="3"/>
      <c r="AG59" s="2"/>
      <c r="AH59" s="2"/>
      <c r="AI59" s="2"/>
      <c r="AJ59" s="22">
        <v>1949</v>
      </c>
      <c r="AK59" s="23">
        <v>213.91787634850445</v>
      </c>
      <c r="AL59" s="2"/>
      <c r="AM59" s="17">
        <v>30407</v>
      </c>
      <c r="AN59" s="18">
        <v>83.141567021166878</v>
      </c>
      <c r="AO59" s="3"/>
      <c r="AP59" s="20" t="s">
        <v>136</v>
      </c>
      <c r="AQ59" s="24">
        <v>65444.99661170091</v>
      </c>
      <c r="AR59" s="3"/>
      <c r="AS59" s="19">
        <v>36860</v>
      </c>
      <c r="AT59" s="18">
        <v>74.174233781414372</v>
      </c>
      <c r="AU59" s="3"/>
      <c r="AV59" s="2"/>
      <c r="AW59" s="2"/>
      <c r="AX59" s="3"/>
      <c r="AY59" s="20" t="s">
        <v>109</v>
      </c>
      <c r="AZ59" s="29">
        <v>148.18685401284807</v>
      </c>
      <c r="BA59" s="3"/>
      <c r="BB59" s="20" t="s">
        <v>138</v>
      </c>
      <c r="BC59" s="9">
        <v>102.27814569536424</v>
      </c>
      <c r="BD59" s="3"/>
      <c r="BE59" s="5">
        <v>1943</v>
      </c>
      <c r="BF59" s="18">
        <v>70.922974200816938</v>
      </c>
      <c r="BG59" s="26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19">
        <v>38230</v>
      </c>
      <c r="BT59" s="18">
        <v>122.14305200341006</v>
      </c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</row>
    <row r="60" spans="1:158" x14ac:dyDescent="0.2">
      <c r="A60" s="1" t="s">
        <v>162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17">
        <v>33420</v>
      </c>
      <c r="V60" s="18">
        <v>113.85032464172298</v>
      </c>
      <c r="W60" s="3"/>
      <c r="X60" s="19">
        <v>35642</v>
      </c>
      <c r="Y60" s="18">
        <v>147.18309859154931</v>
      </c>
      <c r="Z60" s="3"/>
      <c r="AA60" s="20" t="s">
        <v>134</v>
      </c>
      <c r="AB60" s="18">
        <v>121.6040176583633</v>
      </c>
      <c r="AC60" s="3"/>
      <c r="AD60" s="17">
        <v>30498</v>
      </c>
      <c r="AE60" s="18">
        <v>99.641632465659455</v>
      </c>
      <c r="AF60" s="3"/>
      <c r="AG60" s="2"/>
      <c r="AH60" s="2"/>
      <c r="AI60" s="2"/>
      <c r="AJ60" s="22">
        <v>1950</v>
      </c>
      <c r="AK60" s="23">
        <v>218.70989821537083</v>
      </c>
      <c r="AL60" s="2"/>
      <c r="AM60" s="17">
        <v>30498</v>
      </c>
      <c r="AN60" s="18">
        <v>81.256442271078086</v>
      </c>
      <c r="AO60" s="3"/>
      <c r="AP60" s="20" t="s">
        <v>138</v>
      </c>
      <c r="AQ60" s="24">
        <v>64660.760587726887</v>
      </c>
      <c r="AR60" s="3"/>
      <c r="AS60" s="19">
        <v>36889</v>
      </c>
      <c r="AT60" s="18">
        <v>73.421560316721013</v>
      </c>
      <c r="AU60" s="3"/>
      <c r="AV60" s="2"/>
      <c r="AW60" s="2"/>
      <c r="AX60" s="3"/>
      <c r="AY60" s="20" t="s">
        <v>113</v>
      </c>
      <c r="AZ60" s="29">
        <v>149.95993250469166</v>
      </c>
      <c r="BA60" s="3"/>
      <c r="BB60" s="20" t="s">
        <v>140</v>
      </c>
      <c r="BC60" s="9">
        <v>104.61783439490446</v>
      </c>
      <c r="BD60" s="3"/>
      <c r="BE60" s="5">
        <v>1944</v>
      </c>
      <c r="BF60" s="18">
        <v>80.308995786372648</v>
      </c>
      <c r="BG60" s="26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19">
        <v>38260</v>
      </c>
      <c r="BT60" s="18">
        <v>122.12478777589135</v>
      </c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</row>
    <row r="61" spans="1:15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17">
        <v>33512</v>
      </c>
      <c r="V61" s="18">
        <v>107.38714510408877</v>
      </c>
      <c r="W61" s="3"/>
      <c r="X61" s="19">
        <v>35671</v>
      </c>
      <c r="Y61" s="18">
        <v>150.48372911169744</v>
      </c>
      <c r="Z61" s="3"/>
      <c r="AA61" s="20" t="s">
        <v>135</v>
      </c>
      <c r="AB61" s="18">
        <v>120.62904177828516</v>
      </c>
      <c r="AC61" s="3"/>
      <c r="AD61" s="17">
        <v>30590</v>
      </c>
      <c r="AE61" s="18"/>
      <c r="AF61" s="3"/>
      <c r="AG61" s="2"/>
      <c r="AH61" s="2"/>
      <c r="AI61" s="2"/>
      <c r="AJ61" s="22">
        <v>1951</v>
      </c>
      <c r="AK61" s="23">
        <v>211.5886767414143</v>
      </c>
      <c r="AL61" s="2"/>
      <c r="AM61" s="17">
        <v>30590</v>
      </c>
      <c r="AN61" s="18">
        <v>79.085252074562092</v>
      </c>
      <c r="AO61" s="3"/>
      <c r="AP61" s="20" t="s">
        <v>140</v>
      </c>
      <c r="AQ61" s="24">
        <v>63710.689032961309</v>
      </c>
      <c r="AR61" s="3"/>
      <c r="AS61" s="19">
        <v>36922</v>
      </c>
      <c r="AT61" s="18">
        <v>72.549526606772645</v>
      </c>
      <c r="AU61" s="3"/>
      <c r="AV61" s="2"/>
      <c r="AW61" s="2"/>
      <c r="AX61" s="3"/>
      <c r="AY61" s="20" t="s">
        <v>115</v>
      </c>
      <c r="AZ61" s="29">
        <v>150.49996384284108</v>
      </c>
      <c r="BA61" s="3"/>
      <c r="BB61" s="20" t="s">
        <v>142</v>
      </c>
      <c r="BC61" s="9">
        <v>105.33256408143082</v>
      </c>
      <c r="BD61" s="3"/>
      <c r="BE61" s="5">
        <v>1945</v>
      </c>
      <c r="BF61" s="18">
        <v>87.750046120937483</v>
      </c>
      <c r="BG61" s="26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19">
        <v>38289</v>
      </c>
      <c r="BT61" s="18">
        <v>123.18433024431341</v>
      </c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</row>
    <row r="62" spans="1:158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17">
        <v>33604</v>
      </c>
      <c r="V62" s="18">
        <v>105.0034322165772</v>
      </c>
      <c r="W62" s="3"/>
      <c r="X62" s="19">
        <v>35703</v>
      </c>
      <c r="Y62" s="18">
        <v>149.25503943908853</v>
      </c>
      <c r="Z62" s="3"/>
      <c r="AA62" s="20" t="s">
        <v>136</v>
      </c>
      <c r="AB62" s="18">
        <v>118.66079455506515</v>
      </c>
      <c r="AC62" s="3"/>
      <c r="AD62" s="17">
        <v>30682</v>
      </c>
      <c r="AE62" s="18">
        <v>100.25372075465953</v>
      </c>
      <c r="AF62" s="3"/>
      <c r="AG62" s="2"/>
      <c r="AH62" s="2"/>
      <c r="AI62" s="2"/>
      <c r="AJ62" s="22">
        <v>1952</v>
      </c>
      <c r="AK62" s="23">
        <v>219.36920677059129</v>
      </c>
      <c r="AL62" s="2"/>
      <c r="AM62" s="17">
        <v>30682</v>
      </c>
      <c r="AN62" s="18">
        <v>82.413795823831535</v>
      </c>
      <c r="AO62" s="3"/>
      <c r="AP62" s="20" t="s">
        <v>142</v>
      </c>
      <c r="AQ62" s="24">
        <v>64389.240506329123</v>
      </c>
      <c r="AR62" s="3"/>
      <c r="AS62" s="19">
        <v>36950</v>
      </c>
      <c r="AT62" s="18">
        <v>72.430433287482813</v>
      </c>
      <c r="AU62" s="3"/>
      <c r="AV62" s="2"/>
      <c r="AW62" s="2"/>
      <c r="AX62" s="3"/>
      <c r="AY62" s="20" t="s">
        <v>117</v>
      </c>
      <c r="AZ62" s="29">
        <v>153.61488263195918</v>
      </c>
      <c r="BA62" s="3"/>
      <c r="BB62" s="20" t="s">
        <v>144</v>
      </c>
      <c r="BC62" s="9">
        <v>107.67886439392917</v>
      </c>
      <c r="BD62" s="3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19">
        <v>38321</v>
      </c>
      <c r="BT62" s="18">
        <v>124.49398907103826</v>
      </c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</row>
    <row r="63" spans="1:15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17">
        <v>33695</v>
      </c>
      <c r="V63" s="18">
        <v>98.604859898613384</v>
      </c>
      <c r="W63" s="3"/>
      <c r="X63" s="19">
        <v>35734</v>
      </c>
      <c r="Y63" s="18">
        <v>150.34782608695653</v>
      </c>
      <c r="Z63" s="3"/>
      <c r="AA63" s="20" t="s">
        <v>138</v>
      </c>
      <c r="AB63" s="18">
        <v>117.65002325054003</v>
      </c>
      <c r="AC63" s="3"/>
      <c r="AD63" s="17">
        <v>30773</v>
      </c>
      <c r="AE63" s="18"/>
      <c r="AF63" s="3"/>
      <c r="AG63" s="2"/>
      <c r="AH63" s="2"/>
      <c r="AI63" s="2"/>
      <c r="AJ63" s="22">
        <v>1953</v>
      </c>
      <c r="AK63" s="23">
        <v>240.67878111194457</v>
      </c>
      <c r="AL63" s="2"/>
      <c r="AM63" s="17">
        <v>30773</v>
      </c>
      <c r="AN63" s="18">
        <v>85.822762763656087</v>
      </c>
      <c r="AO63" s="3"/>
      <c r="AP63" s="20" t="s">
        <v>144</v>
      </c>
      <c r="AQ63" s="24">
        <v>64017.240286492997</v>
      </c>
      <c r="AR63" s="3"/>
      <c r="AS63" s="19">
        <v>36980</v>
      </c>
      <c r="AT63" s="37">
        <v>72.253073514373369</v>
      </c>
      <c r="AU63" s="3"/>
      <c r="AV63" s="2"/>
      <c r="AW63" s="2"/>
      <c r="AX63" s="5"/>
      <c r="AY63" s="20" t="s">
        <v>118</v>
      </c>
      <c r="AZ63" s="29">
        <v>160.17698091997249</v>
      </c>
      <c r="BA63" s="5"/>
      <c r="BB63" s="5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19">
        <v>38352</v>
      </c>
      <c r="BT63" s="18">
        <v>125.97539748953976</v>
      </c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</row>
    <row r="64" spans="1:15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17">
        <v>33786</v>
      </c>
      <c r="V64" s="18">
        <v>89.95727491230177</v>
      </c>
      <c r="W64" s="3"/>
      <c r="X64" s="19">
        <v>35762</v>
      </c>
      <c r="Y64" s="18">
        <v>139.32291666666669</v>
      </c>
      <c r="Z64" s="3"/>
      <c r="AA64" s="20" t="s">
        <v>140</v>
      </c>
      <c r="AB64" s="18">
        <v>115.07566679980474</v>
      </c>
      <c r="AC64" s="3"/>
      <c r="AD64" s="17">
        <v>30864</v>
      </c>
      <c r="AE64" s="18">
        <v>99.796607170620163</v>
      </c>
      <c r="AF64" s="3"/>
      <c r="AG64" s="2"/>
      <c r="AH64" s="2"/>
      <c r="AI64" s="2"/>
      <c r="AJ64" s="22">
        <v>1954</v>
      </c>
      <c r="AK64" s="23">
        <v>213.01406278356524</v>
      </c>
      <c r="AL64" s="2"/>
      <c r="AM64" s="17">
        <v>30864</v>
      </c>
      <c r="AN64" s="18">
        <v>89.352576899207577</v>
      </c>
      <c r="AO64" s="3"/>
      <c r="AP64" s="2"/>
      <c r="AQ64" s="2"/>
      <c r="AR64" s="3"/>
      <c r="AS64" s="19">
        <v>37011</v>
      </c>
      <c r="AT64" s="18">
        <v>72.429599320882858</v>
      </c>
      <c r="AU64" s="3"/>
      <c r="AV64" s="2"/>
      <c r="AW64" s="2"/>
      <c r="AX64" s="5"/>
      <c r="AY64" s="20" t="s">
        <v>119</v>
      </c>
      <c r="AZ64" s="29">
        <v>163.53251753874108</v>
      </c>
      <c r="BA64" s="5"/>
      <c r="BB64" s="5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19">
        <v>38383</v>
      </c>
      <c r="BT64" s="18">
        <v>129.40066889632109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</row>
    <row r="65" spans="1:15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17">
        <v>33878</v>
      </c>
      <c r="V65" s="18">
        <v>84.974366670693115</v>
      </c>
      <c r="W65" s="3"/>
      <c r="X65" s="19">
        <v>35795</v>
      </c>
      <c r="Y65" s="18">
        <v>134.19913419913422</v>
      </c>
      <c r="Z65" s="3"/>
      <c r="AA65" s="20" t="s">
        <v>142</v>
      </c>
      <c r="AB65" s="18">
        <v>114.64017931367702</v>
      </c>
      <c r="AC65" s="3"/>
      <c r="AD65" s="17">
        <v>30956</v>
      </c>
      <c r="AE65" s="18"/>
      <c r="AF65" s="3"/>
      <c r="AG65" s="2"/>
      <c r="AH65" s="2"/>
      <c r="AI65" s="2"/>
      <c r="AJ65" s="22">
        <v>1955</v>
      </c>
      <c r="AK65" s="23">
        <v>275.70189350261671</v>
      </c>
      <c r="AL65" s="2"/>
      <c r="AM65" s="17">
        <v>30956</v>
      </c>
      <c r="AN65" s="18">
        <v>92.583763318468669</v>
      </c>
      <c r="AO65" s="3"/>
      <c r="AP65" s="2"/>
      <c r="AQ65" s="2"/>
      <c r="AR65" s="3"/>
      <c r="AS65" s="19">
        <v>37042</v>
      </c>
      <c r="AT65" s="18">
        <v>73.034339451620212</v>
      </c>
      <c r="AU65" s="3"/>
      <c r="AV65" s="2"/>
      <c r="AW65" s="2"/>
      <c r="AX65" s="5"/>
      <c r="AY65" s="20" t="s">
        <v>120</v>
      </c>
      <c r="AZ65" s="29">
        <v>165.11196158929212</v>
      </c>
      <c r="BA65" s="5"/>
      <c r="BB65" s="5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19">
        <v>38411</v>
      </c>
      <c r="BT65" s="18">
        <v>132.89979140592411</v>
      </c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</row>
    <row r="66" spans="1:15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17">
        <v>33970</v>
      </c>
      <c r="V66" s="18">
        <v>82.832341894869145</v>
      </c>
      <c r="W66" s="3"/>
      <c r="X66" s="19">
        <v>35825</v>
      </c>
      <c r="Y66" s="18">
        <v>124.41558441558441</v>
      </c>
      <c r="Z66" s="3"/>
      <c r="AA66" s="20" t="s">
        <v>144</v>
      </c>
      <c r="AB66" s="18">
        <v>115.257374373324</v>
      </c>
      <c r="AC66" s="3"/>
      <c r="AD66" s="17">
        <v>31048</v>
      </c>
      <c r="AE66" s="18">
        <v>99.840475776894678</v>
      </c>
      <c r="AF66" s="3"/>
      <c r="AG66" s="2"/>
      <c r="AH66" s="2"/>
      <c r="AI66" s="2"/>
      <c r="AJ66" s="22">
        <v>1956</v>
      </c>
      <c r="AK66" s="23">
        <v>280.42889133239822</v>
      </c>
      <c r="AL66" s="2"/>
      <c r="AM66" s="17">
        <v>31048</v>
      </c>
      <c r="AN66" s="18">
        <v>95.988759794092815</v>
      </c>
      <c r="AO66" s="3"/>
      <c r="AP66" s="2"/>
      <c r="AQ66" s="2"/>
      <c r="AR66" s="3"/>
      <c r="AS66" s="19">
        <v>37071</v>
      </c>
      <c r="AT66" s="18">
        <v>73.424766154541359</v>
      </c>
      <c r="AU66" s="3"/>
      <c r="AV66" s="2"/>
      <c r="AW66" s="2"/>
      <c r="AX66" s="5"/>
      <c r="AY66" s="20" t="s">
        <v>122</v>
      </c>
      <c r="AZ66" s="29">
        <v>165.53609505442358</v>
      </c>
      <c r="BA66" s="5"/>
      <c r="BB66" s="5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19">
        <v>38412</v>
      </c>
      <c r="BT66" s="18">
        <v>136.54476190476191</v>
      </c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</row>
    <row r="67" spans="1:15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17">
        <v>34060</v>
      </c>
      <c r="V67" s="18">
        <v>82.529468080512274</v>
      </c>
      <c r="W67" s="3"/>
      <c r="X67" s="19">
        <v>35853</v>
      </c>
      <c r="Y67" s="18">
        <v>117.86022433132008</v>
      </c>
      <c r="Z67" s="3"/>
      <c r="AA67" s="2"/>
      <c r="AB67" s="2"/>
      <c r="AC67" s="3"/>
      <c r="AD67" s="17">
        <v>31138</v>
      </c>
      <c r="AE67" s="18"/>
      <c r="AF67" s="3"/>
      <c r="AG67" s="2"/>
      <c r="AH67" s="2"/>
      <c r="AI67" s="2"/>
      <c r="AJ67" s="22">
        <v>1957</v>
      </c>
      <c r="AK67" s="23">
        <v>282.84532288733647</v>
      </c>
      <c r="AL67" s="2"/>
      <c r="AM67" s="17">
        <v>31138</v>
      </c>
      <c r="AN67" s="18">
        <v>96.550635184214968</v>
      </c>
      <c r="AO67" s="3"/>
      <c r="AP67" s="2"/>
      <c r="AQ67" s="2"/>
      <c r="AR67" s="3"/>
      <c r="AS67" s="19">
        <v>37103</v>
      </c>
      <c r="AT67" s="18">
        <v>74.18969895140377</v>
      </c>
      <c r="AU67" s="3"/>
      <c r="AV67" s="2"/>
      <c r="AW67" s="2"/>
      <c r="AX67" s="5"/>
      <c r="AY67" s="20" t="s">
        <v>123</v>
      </c>
      <c r="AZ67" s="29">
        <v>170.13407284218655</v>
      </c>
      <c r="BA67" s="5"/>
      <c r="BB67" s="5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19">
        <v>38443</v>
      </c>
      <c r="BT67" s="18">
        <v>142.18710743801651</v>
      </c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</row>
    <row r="68" spans="1:15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17">
        <v>34151</v>
      </c>
      <c r="V68" s="18">
        <v>82.52266160006188</v>
      </c>
      <c r="W68" s="3"/>
      <c r="X68" s="19">
        <v>35885</v>
      </c>
      <c r="Y68" s="18">
        <v>119.36316695352838</v>
      </c>
      <c r="Z68" s="3"/>
      <c r="AA68" s="2"/>
      <c r="AB68" s="2"/>
      <c r="AC68" s="3"/>
      <c r="AD68" s="17">
        <v>31229</v>
      </c>
      <c r="AE68" s="18">
        <v>100.15870157531266</v>
      </c>
      <c r="AF68" s="3"/>
      <c r="AG68" s="2"/>
      <c r="AH68" s="2"/>
      <c r="AI68" s="2"/>
      <c r="AJ68" s="22">
        <v>1958</v>
      </c>
      <c r="AK68" s="23">
        <v>300.86154814482506</v>
      </c>
      <c r="AL68" s="2"/>
      <c r="AM68" s="17">
        <v>31229</v>
      </c>
      <c r="AN68" s="18">
        <v>100.20037148492771</v>
      </c>
      <c r="AO68" s="3"/>
      <c r="AP68" s="2"/>
      <c r="AQ68" s="2"/>
      <c r="AR68" s="3"/>
      <c r="AS68" s="19">
        <v>37134</v>
      </c>
      <c r="AT68" s="18">
        <v>75.343340822287146</v>
      </c>
      <c r="AU68" s="3"/>
      <c r="AV68" s="2"/>
      <c r="AW68" s="2"/>
      <c r="AX68" s="5"/>
      <c r="AY68" s="20" t="s">
        <v>124</v>
      </c>
      <c r="AZ68" s="29">
        <v>176.3644246052485</v>
      </c>
      <c r="BA68" s="5"/>
      <c r="BB68" s="5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19">
        <v>38477</v>
      </c>
      <c r="BT68" s="18">
        <v>146.30045700041546</v>
      </c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</row>
    <row r="69" spans="1:15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17">
        <v>34243</v>
      </c>
      <c r="V69" s="18">
        <v>85.552791925401067</v>
      </c>
      <c r="W69" s="3"/>
      <c r="X69" s="19">
        <v>35915</v>
      </c>
      <c r="Y69" s="18">
        <v>114.59044368600684</v>
      </c>
      <c r="Z69" s="3"/>
      <c r="AA69" s="2"/>
      <c r="AB69" s="2"/>
      <c r="AC69" s="3"/>
      <c r="AD69" s="17">
        <v>31321</v>
      </c>
      <c r="AE69" s="18"/>
      <c r="AF69" s="3"/>
      <c r="AG69" s="2"/>
      <c r="AH69" s="2"/>
      <c r="AI69" s="2"/>
      <c r="AJ69" s="22">
        <v>1959</v>
      </c>
      <c r="AK69" s="23">
        <v>290.17674010733327</v>
      </c>
      <c r="AL69" s="2"/>
      <c r="AM69" s="17">
        <v>31321</v>
      </c>
      <c r="AN69" s="18">
        <v>106.87284812688172</v>
      </c>
      <c r="AO69" s="3"/>
      <c r="AP69" s="2"/>
      <c r="AQ69" s="2"/>
      <c r="AR69" s="3"/>
      <c r="AS69" s="19">
        <v>37162</v>
      </c>
      <c r="AT69" s="18">
        <v>76.615281088374189</v>
      </c>
      <c r="AU69" s="3"/>
      <c r="AV69" s="2"/>
      <c r="AW69" s="2"/>
      <c r="AX69" s="5"/>
      <c r="AY69" s="20" t="s">
        <v>125</v>
      </c>
      <c r="AZ69" s="29">
        <v>180.15644851549322</v>
      </c>
      <c r="BA69" s="5"/>
      <c r="BB69" s="5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19">
        <v>38508</v>
      </c>
      <c r="BT69" s="18">
        <v>149.89273927392739</v>
      </c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</row>
    <row r="70" spans="1:15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17">
        <v>34335</v>
      </c>
      <c r="V70" s="18">
        <v>88.335225191574722</v>
      </c>
      <c r="W70" s="3"/>
      <c r="X70" s="19">
        <v>35944</v>
      </c>
      <c r="Y70" s="18">
        <v>108.68824531516184</v>
      </c>
      <c r="Z70" s="3"/>
      <c r="AA70" s="2"/>
      <c r="AB70" s="2"/>
      <c r="AC70" s="3"/>
      <c r="AD70" s="17">
        <v>31413</v>
      </c>
      <c r="AE70" s="18">
        <v>100.54674833060633</v>
      </c>
      <c r="AF70" s="3"/>
      <c r="AG70" s="2"/>
      <c r="AH70" s="2"/>
      <c r="AI70" s="2"/>
      <c r="AJ70" s="22">
        <v>1960</v>
      </c>
      <c r="AK70" s="23">
        <v>310.39019079456784</v>
      </c>
      <c r="AL70" s="2"/>
      <c r="AM70" s="17">
        <v>31413</v>
      </c>
      <c r="AN70" s="18">
        <v>118.33880117006959</v>
      </c>
      <c r="AO70" s="3"/>
      <c r="AP70" s="2"/>
      <c r="AQ70" s="2"/>
      <c r="AR70" s="3"/>
      <c r="AS70" s="19">
        <v>37195</v>
      </c>
      <c r="AT70" s="18">
        <v>76.991584214076909</v>
      </c>
      <c r="AU70" s="3"/>
      <c r="AV70" s="2"/>
      <c r="AW70" s="2"/>
      <c r="AX70" s="5"/>
      <c r="AY70" s="20" t="s">
        <v>127</v>
      </c>
      <c r="AZ70" s="29">
        <v>185.43482756325767</v>
      </c>
      <c r="BA70" s="5"/>
      <c r="BB70" s="5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19">
        <v>38538</v>
      </c>
      <c r="BT70" s="18">
        <v>152.53976102183765</v>
      </c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</row>
    <row r="71" spans="1:15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17">
        <v>34425</v>
      </c>
      <c r="V71" s="18">
        <v>88.823969331974212</v>
      </c>
      <c r="W71" s="3"/>
      <c r="X71" s="19">
        <v>35976</v>
      </c>
      <c r="Y71" s="18">
        <v>95.989761092150175</v>
      </c>
      <c r="Z71" s="3"/>
      <c r="AA71" s="2"/>
      <c r="AB71" s="2"/>
      <c r="AC71" s="3"/>
      <c r="AD71" s="17">
        <v>31503</v>
      </c>
      <c r="AE71" s="18"/>
      <c r="AF71" s="3"/>
      <c r="AG71" s="2"/>
      <c r="AH71" s="2"/>
      <c r="AI71" s="2"/>
      <c r="AJ71" s="22">
        <v>1961</v>
      </c>
      <c r="AK71" s="23">
        <v>317.08826892612586</v>
      </c>
      <c r="AL71" s="2"/>
      <c r="AM71" s="17">
        <v>31503</v>
      </c>
      <c r="AN71" s="18">
        <v>122.9358543151321</v>
      </c>
      <c r="AO71" s="3"/>
      <c r="AP71" s="2"/>
      <c r="AQ71" s="2"/>
      <c r="AR71" s="3"/>
      <c r="AS71" s="19">
        <v>37225</v>
      </c>
      <c r="AT71" s="18">
        <v>77.738394210109689</v>
      </c>
      <c r="AU71" s="3"/>
      <c r="AV71" s="2"/>
      <c r="AW71" s="2"/>
      <c r="AX71" s="5"/>
      <c r="AY71" s="20" t="s">
        <v>128</v>
      </c>
      <c r="AZ71" s="29">
        <v>190.4051099471539</v>
      </c>
      <c r="BA71" s="5"/>
      <c r="BB71" s="5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19">
        <v>38569</v>
      </c>
      <c r="BT71" s="18">
        <v>155.77944078947371</v>
      </c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</row>
    <row r="72" spans="1:15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17">
        <v>34516</v>
      </c>
      <c r="V72" s="18">
        <v>87.273668646910778</v>
      </c>
      <c r="W72" s="3"/>
      <c r="X72" s="19">
        <v>36007</v>
      </c>
      <c r="Y72" s="18">
        <v>92.150170648464155</v>
      </c>
      <c r="Z72" s="3"/>
      <c r="AA72" s="2"/>
      <c r="AB72" s="2"/>
      <c r="AC72" s="3"/>
      <c r="AD72" s="17">
        <v>31594</v>
      </c>
      <c r="AE72" s="18">
        <v>102.75999850079391</v>
      </c>
      <c r="AF72" s="3"/>
      <c r="AG72" s="2"/>
      <c r="AH72" s="2"/>
      <c r="AI72" s="2"/>
      <c r="AJ72" s="22">
        <v>1962</v>
      </c>
      <c r="AK72" s="23">
        <v>337.65348793145381</v>
      </c>
      <c r="AL72" s="2"/>
      <c r="AM72" s="17">
        <v>31594</v>
      </c>
      <c r="AN72" s="18">
        <v>124.33289329878706</v>
      </c>
      <c r="AO72" s="3"/>
      <c r="AP72" s="2"/>
      <c r="AQ72" s="2"/>
      <c r="AR72" s="3"/>
      <c r="AS72" s="19">
        <v>37256</v>
      </c>
      <c r="AT72" s="18">
        <v>78.19362979683973</v>
      </c>
      <c r="AU72" s="3"/>
      <c r="AV72" s="2"/>
      <c r="AW72" s="2"/>
      <c r="AX72" s="5"/>
      <c r="AY72" s="20" t="s">
        <v>129</v>
      </c>
      <c r="AZ72" s="29">
        <v>196.28436269852304</v>
      </c>
      <c r="BA72" s="5"/>
      <c r="BB72" s="5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19">
        <v>38596</v>
      </c>
      <c r="BT72" s="18">
        <v>155.51316322397733</v>
      </c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</row>
    <row r="73" spans="1:15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17">
        <v>34608</v>
      </c>
      <c r="V73" s="18">
        <v>86.309830557881469</v>
      </c>
      <c r="W73" s="3"/>
      <c r="X73" s="19">
        <v>36038</v>
      </c>
      <c r="Y73" s="18">
        <v>89.392643284858849</v>
      </c>
      <c r="Z73" s="3"/>
      <c r="AA73" s="2"/>
      <c r="AB73" s="2"/>
      <c r="AC73" s="3"/>
      <c r="AD73" s="17">
        <v>31686</v>
      </c>
      <c r="AE73" s="18"/>
      <c r="AF73" s="3"/>
      <c r="AG73" s="2"/>
      <c r="AH73" s="2"/>
      <c r="AI73" s="2"/>
      <c r="AJ73" s="22">
        <v>1963</v>
      </c>
      <c r="AK73" s="23">
        <v>364.14428847008742</v>
      </c>
      <c r="AL73" s="2"/>
      <c r="AM73" s="17">
        <v>31686</v>
      </c>
      <c r="AN73" s="18">
        <v>124.2062406194304</v>
      </c>
      <c r="AO73" s="3"/>
      <c r="AP73" s="2"/>
      <c r="AQ73" s="2"/>
      <c r="AR73" s="3"/>
      <c r="AS73" s="19">
        <v>37287</v>
      </c>
      <c r="AT73" s="18">
        <v>79.774265514532601</v>
      </c>
      <c r="AU73" s="3"/>
      <c r="AV73" s="2"/>
      <c r="AW73" s="2"/>
      <c r="AX73" s="5"/>
      <c r="AY73" s="20" t="s">
        <v>130</v>
      </c>
      <c r="AZ73" s="29">
        <v>197.36041803701988</v>
      </c>
      <c r="BA73" s="5"/>
      <c r="BB73" s="5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19">
        <v>38626</v>
      </c>
      <c r="BT73" s="18">
        <v>156.86698872785828</v>
      </c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</row>
    <row r="74" spans="1:15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17">
        <v>34700</v>
      </c>
      <c r="V74" s="18">
        <v>85.497166134281159</v>
      </c>
      <c r="W74" s="3"/>
      <c r="X74" s="19">
        <v>36068</v>
      </c>
      <c r="Y74" s="18">
        <v>84.188034188034194</v>
      </c>
      <c r="Z74" s="3"/>
      <c r="AA74" s="2"/>
      <c r="AB74" s="2"/>
      <c r="AC74" s="3"/>
      <c r="AD74" s="17">
        <v>31778</v>
      </c>
      <c r="AE74" s="18">
        <v>105.72337145426482</v>
      </c>
      <c r="AF74" s="3"/>
      <c r="AG74" s="2"/>
      <c r="AH74" s="2"/>
      <c r="AI74" s="2"/>
      <c r="AJ74" s="22">
        <v>1964</v>
      </c>
      <c r="AK74" s="23">
        <v>382.78374145475891</v>
      </c>
      <c r="AL74" s="2"/>
      <c r="AM74" s="17">
        <v>31778</v>
      </c>
      <c r="AN74" s="18">
        <v>117.88116101037983</v>
      </c>
      <c r="AO74" s="3"/>
      <c r="AP74" s="2"/>
      <c r="AQ74" s="2"/>
      <c r="AR74" s="3"/>
      <c r="AS74" s="19">
        <v>37315</v>
      </c>
      <c r="AT74" s="18">
        <v>81.418676421311304</v>
      </c>
      <c r="AU74" s="3"/>
      <c r="AV74" s="2"/>
      <c r="AW74" s="2"/>
      <c r="AX74" s="5"/>
      <c r="AY74" s="20" t="s">
        <v>132</v>
      </c>
      <c r="AZ74" s="29">
        <v>198.19684229739138</v>
      </c>
      <c r="BA74" s="5"/>
      <c r="BB74" s="5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19">
        <v>38657</v>
      </c>
      <c r="BT74" s="18">
        <v>158.86225806451614</v>
      </c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</row>
    <row r="75" spans="1:15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17">
        <v>34790</v>
      </c>
      <c r="V75" s="18">
        <v>84.111999941625143</v>
      </c>
      <c r="W75" s="3"/>
      <c r="X75" s="19">
        <v>36098</v>
      </c>
      <c r="Y75" s="29">
        <v>83.058210251954819</v>
      </c>
      <c r="Z75" s="3"/>
      <c r="AA75" s="2"/>
      <c r="AB75" s="2"/>
      <c r="AC75" s="3"/>
      <c r="AD75" s="17">
        <v>31868</v>
      </c>
      <c r="AE75" s="18"/>
      <c r="AF75" s="3"/>
      <c r="AG75" s="2"/>
      <c r="AH75" s="2"/>
      <c r="AI75" s="2"/>
      <c r="AJ75" s="22">
        <v>1965</v>
      </c>
      <c r="AK75" s="23">
        <v>424.6648144972703</v>
      </c>
      <c r="AL75" s="2"/>
      <c r="AM75" s="17">
        <v>31868</v>
      </c>
      <c r="AN75" s="16">
        <v>126.21631478369979</v>
      </c>
      <c r="AO75" s="3"/>
      <c r="AP75" s="2"/>
      <c r="AQ75" s="2"/>
      <c r="AR75" s="3"/>
      <c r="AS75" s="19">
        <v>37344</v>
      </c>
      <c r="AT75" s="18">
        <v>82.816037316748108</v>
      </c>
      <c r="AU75" s="3"/>
      <c r="AV75" s="2"/>
      <c r="AW75" s="2"/>
      <c r="AX75" s="5"/>
      <c r="AY75" s="20" t="s">
        <v>133</v>
      </c>
      <c r="AZ75" s="29">
        <v>207.24180569365652</v>
      </c>
      <c r="BA75" s="5"/>
      <c r="BB75" s="5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19">
        <v>38687</v>
      </c>
      <c r="BT75" s="18">
        <v>159.47143431096828</v>
      </c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</row>
    <row r="76" spans="1:15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17">
        <v>34881</v>
      </c>
      <c r="V76" s="18">
        <v>82.245074662738148</v>
      </c>
      <c r="W76" s="3"/>
      <c r="X76" s="19">
        <v>36129</v>
      </c>
      <c r="Y76" s="18">
        <v>87.674825174825173</v>
      </c>
      <c r="Z76" s="3"/>
      <c r="AA76" s="2"/>
      <c r="AB76" s="2"/>
      <c r="AC76" s="3"/>
      <c r="AD76" s="17">
        <v>31959</v>
      </c>
      <c r="AE76" s="18">
        <v>110.90586522764946</v>
      </c>
      <c r="AF76" s="3"/>
      <c r="AG76" s="2"/>
      <c r="AH76" s="2"/>
      <c r="AI76" s="2"/>
      <c r="AJ76" s="22">
        <v>1966</v>
      </c>
      <c r="AK76" s="23">
        <v>445.47903485222832</v>
      </c>
      <c r="AL76" s="2"/>
      <c r="AM76" s="17">
        <v>31959</v>
      </c>
      <c r="AN76" s="18">
        <v>122.00863815633876</v>
      </c>
      <c r="AO76" s="3"/>
      <c r="AP76" s="2"/>
      <c r="AQ76" s="2"/>
      <c r="AR76" s="3"/>
      <c r="AS76" s="19">
        <v>37376</v>
      </c>
      <c r="AT76" s="18">
        <v>83.162744340143576</v>
      </c>
      <c r="AU76" s="3"/>
      <c r="AV76" s="2"/>
      <c r="AW76" s="2"/>
      <c r="AX76" s="5"/>
      <c r="AY76" s="20" t="s">
        <v>134</v>
      </c>
      <c r="AZ76" s="29">
        <v>168.73278236914601</v>
      </c>
      <c r="BA76" s="5"/>
      <c r="BB76" s="5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19">
        <v>38723</v>
      </c>
      <c r="BT76" s="18">
        <v>161.94937925510615</v>
      </c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</row>
    <row r="77" spans="1:15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17">
        <v>34973</v>
      </c>
      <c r="V77" s="37">
        <v>82.061051414593919</v>
      </c>
      <c r="W77" s="3"/>
      <c r="X77" s="19">
        <v>36160</v>
      </c>
      <c r="Y77" s="18">
        <v>92.077464788732399</v>
      </c>
      <c r="Z77" s="3"/>
      <c r="AA77" s="2"/>
      <c r="AB77" s="2"/>
      <c r="AC77" s="3"/>
      <c r="AD77" s="17">
        <v>32051</v>
      </c>
      <c r="AE77" s="18"/>
      <c r="AF77" s="3"/>
      <c r="AG77" s="2"/>
      <c r="AH77" s="2"/>
      <c r="AI77" s="2"/>
      <c r="AJ77" s="22">
        <v>1967</v>
      </c>
      <c r="AK77" s="23">
        <v>466.37973580415684</v>
      </c>
      <c r="AL77" s="2"/>
      <c r="AM77" s="17">
        <v>32051</v>
      </c>
      <c r="AN77" s="18">
        <v>120.18689386137369</v>
      </c>
      <c r="AO77" s="3"/>
      <c r="AP77" s="2"/>
      <c r="AQ77" s="2"/>
      <c r="AR77" s="3"/>
      <c r="AS77" s="19">
        <v>37407</v>
      </c>
      <c r="AT77" s="18">
        <v>83.367171305974267</v>
      </c>
      <c r="AU77" s="3"/>
      <c r="AV77" s="2"/>
      <c r="AW77" s="2"/>
      <c r="AX77" s="5"/>
      <c r="AY77" s="20" t="s">
        <v>135</v>
      </c>
      <c r="AZ77" s="29">
        <v>166.60646559508757</v>
      </c>
      <c r="BA77" s="5"/>
      <c r="BB77" s="5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19">
        <v>38754</v>
      </c>
      <c r="BT77" s="18">
        <v>163.02380761523048</v>
      </c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</row>
    <row r="78" spans="1:15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17">
        <v>35065</v>
      </c>
      <c r="V78" s="18">
        <v>83.437145446182356</v>
      </c>
      <c r="W78" s="3"/>
      <c r="X78" s="19">
        <v>36189</v>
      </c>
      <c r="Y78" s="18">
        <v>90.813648293963254</v>
      </c>
      <c r="Z78" s="3"/>
      <c r="AA78" s="2"/>
      <c r="AB78" s="2"/>
      <c r="AC78" s="3"/>
      <c r="AD78" s="17">
        <v>32143</v>
      </c>
      <c r="AE78" s="18">
        <v>113.53762785385391</v>
      </c>
      <c r="AF78" s="3"/>
      <c r="AG78" s="2"/>
      <c r="AH78" s="2"/>
      <c r="AI78" s="2"/>
      <c r="AJ78" s="22">
        <v>1968</v>
      </c>
      <c r="AK78" s="23">
        <v>490.36018180654378</v>
      </c>
      <c r="AL78" s="2"/>
      <c r="AM78" s="17">
        <v>32143</v>
      </c>
      <c r="AN78" s="18">
        <v>121.61208232994849</v>
      </c>
      <c r="AO78" s="3"/>
      <c r="AP78" s="2"/>
      <c r="AQ78" s="2"/>
      <c r="AR78" s="3"/>
      <c r="AS78" s="19">
        <v>37435</v>
      </c>
      <c r="AT78" s="18">
        <v>83.809168593767197</v>
      </c>
      <c r="AU78" s="3"/>
      <c r="AV78" s="2"/>
      <c r="AW78" s="2"/>
      <c r="AX78" s="5"/>
      <c r="AY78" s="20" t="s">
        <v>136</v>
      </c>
      <c r="AZ78" s="29">
        <v>164.29094596878701</v>
      </c>
      <c r="BA78" s="5"/>
      <c r="BB78" s="5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19">
        <v>38782</v>
      </c>
      <c r="BT78" s="18">
        <v>162.84930638129208</v>
      </c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</row>
    <row r="79" spans="1:15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17">
        <v>35156</v>
      </c>
      <c r="V79" s="18">
        <v>86.103045937754402</v>
      </c>
      <c r="W79" s="3"/>
      <c r="X79" s="19">
        <v>36217</v>
      </c>
      <c r="Y79" s="18">
        <v>89.552238805970148</v>
      </c>
      <c r="Z79" s="3"/>
      <c r="AA79" s="2"/>
      <c r="AB79" s="2"/>
      <c r="AC79" s="3"/>
      <c r="AD79" s="17">
        <v>32234</v>
      </c>
      <c r="AE79" s="18"/>
      <c r="AF79" s="3"/>
      <c r="AG79" s="2"/>
      <c r="AH79" s="2"/>
      <c r="AI79" s="2"/>
      <c r="AJ79" s="22">
        <v>1969</v>
      </c>
      <c r="AK79" s="23">
        <v>526.87861291648221</v>
      </c>
      <c r="AL79" s="2"/>
      <c r="AM79" s="17">
        <v>32234</v>
      </c>
      <c r="AN79" s="18">
        <v>119.33011165222445</v>
      </c>
      <c r="AO79" s="3"/>
      <c r="AP79" s="2"/>
      <c r="AQ79" s="2"/>
      <c r="AR79" s="3"/>
      <c r="AS79" s="19">
        <v>37468</v>
      </c>
      <c r="AT79" s="18">
        <v>84.862960795140808</v>
      </c>
      <c r="AU79" s="3"/>
      <c r="AV79" s="2"/>
      <c r="AW79" s="2"/>
      <c r="AX79" s="5"/>
      <c r="AY79" s="20" t="s">
        <v>138</v>
      </c>
      <c r="AZ79" s="29">
        <v>163.43524044690014</v>
      </c>
      <c r="BA79" s="5"/>
      <c r="BB79" s="5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19">
        <v>38813</v>
      </c>
      <c r="BT79" s="18">
        <v>163.30752351097181</v>
      </c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</row>
    <row r="80" spans="1:15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17">
        <v>35247</v>
      </c>
      <c r="V80" s="18">
        <v>88.02279856134821</v>
      </c>
      <c r="W80" s="3"/>
      <c r="X80" s="19">
        <v>36250</v>
      </c>
      <c r="Y80" s="18">
        <v>89.840989399293292</v>
      </c>
      <c r="Z80" s="3"/>
      <c r="AA80" s="2"/>
      <c r="AB80" s="2"/>
      <c r="AC80" s="3"/>
      <c r="AD80" s="17">
        <v>32325</v>
      </c>
      <c r="AE80" s="18">
        <v>115.67920970272803</v>
      </c>
      <c r="AF80" s="3"/>
      <c r="AG80" s="2"/>
      <c r="AH80" s="2"/>
      <c r="AI80" s="2"/>
      <c r="AJ80" s="22">
        <v>1970</v>
      </c>
      <c r="AK80" s="23">
        <v>596.67954037898221</v>
      </c>
      <c r="AL80" s="2"/>
      <c r="AM80" s="17">
        <v>32325</v>
      </c>
      <c r="AN80" s="18">
        <v>118.65382930884547</v>
      </c>
      <c r="AO80" s="3"/>
      <c r="AP80" s="2"/>
      <c r="AQ80" s="2"/>
      <c r="AR80" s="3"/>
      <c r="AS80" s="19">
        <v>37498</v>
      </c>
      <c r="AT80" s="18">
        <v>85.773061985737797</v>
      </c>
      <c r="AU80" s="3"/>
      <c r="AV80" s="2"/>
      <c r="AW80" s="2"/>
      <c r="AX80" s="5"/>
      <c r="AY80" s="20" t="s">
        <v>140</v>
      </c>
      <c r="AZ80" s="29">
        <v>164.98383158450471</v>
      </c>
      <c r="BA80" s="5"/>
      <c r="BB80" s="5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19">
        <v>38843</v>
      </c>
      <c r="BT80" s="18">
        <v>163.47701815372733</v>
      </c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</row>
    <row r="81" spans="1:15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17">
        <v>35339</v>
      </c>
      <c r="V81" s="18">
        <v>91.662473561841921</v>
      </c>
      <c r="W81" s="3"/>
      <c r="X81" s="19">
        <v>36280</v>
      </c>
      <c r="Y81" s="18">
        <v>90.425531914893625</v>
      </c>
      <c r="Z81" s="3"/>
      <c r="AA81" s="2"/>
      <c r="AB81" s="2"/>
      <c r="AC81" s="3"/>
      <c r="AD81" s="17">
        <v>32417</v>
      </c>
      <c r="AE81" s="18"/>
      <c r="AF81" s="3"/>
      <c r="AG81" s="2"/>
      <c r="AH81" s="2"/>
      <c r="AI81" s="2"/>
      <c r="AJ81" s="22">
        <v>1971</v>
      </c>
      <c r="AK81" s="23">
        <v>626.67006247738334</v>
      </c>
      <c r="AL81" s="2"/>
      <c r="AM81" s="17">
        <v>32417</v>
      </c>
      <c r="AN81" s="18">
        <v>116.88622874883983</v>
      </c>
      <c r="AO81" s="3"/>
      <c r="AP81" s="2"/>
      <c r="AQ81" s="2"/>
      <c r="AR81" s="3"/>
      <c r="AS81" s="19">
        <v>37529</v>
      </c>
      <c r="AT81" s="18">
        <v>87.340580405847703</v>
      </c>
      <c r="AU81" s="3"/>
      <c r="AV81" s="2"/>
      <c r="AW81" s="2"/>
      <c r="AX81" s="5"/>
      <c r="AY81" s="20" t="s">
        <v>142</v>
      </c>
      <c r="AZ81" s="29">
        <v>159.65010514430321</v>
      </c>
      <c r="BA81" s="5"/>
      <c r="BB81" s="5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19">
        <v>38874</v>
      </c>
      <c r="BT81" s="18">
        <v>162.50431462390225</v>
      </c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</row>
    <row r="82" spans="1:15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17">
        <v>35431</v>
      </c>
      <c r="V82" s="18">
        <v>97.713096031287762</v>
      </c>
      <c r="W82" s="3"/>
      <c r="X82" s="19">
        <v>36311</v>
      </c>
      <c r="Y82" s="18">
        <v>91.304347826086968</v>
      </c>
      <c r="Z82" s="3"/>
      <c r="AA82" s="2"/>
      <c r="AB82" s="2"/>
      <c r="AC82" s="3"/>
      <c r="AD82" s="17">
        <v>32509</v>
      </c>
      <c r="AE82" s="18">
        <v>117.78241351117892</v>
      </c>
      <c r="AF82" s="3"/>
      <c r="AG82" s="2"/>
      <c r="AH82" s="2"/>
      <c r="AI82" s="2"/>
      <c r="AJ82" s="22">
        <v>1972</v>
      </c>
      <c r="AK82" s="23">
        <v>706.20826434948185</v>
      </c>
      <c r="AL82" s="2"/>
      <c r="AM82" s="17">
        <v>32509</v>
      </c>
      <c r="AN82" s="18">
        <v>113.17058910977987</v>
      </c>
      <c r="AO82" s="3"/>
      <c r="AP82" s="2"/>
      <c r="AQ82" s="2"/>
      <c r="AR82" s="3"/>
      <c r="AS82" s="19">
        <v>37560</v>
      </c>
      <c r="AT82" s="18">
        <v>88.028442013129094</v>
      </c>
      <c r="AU82" s="3"/>
      <c r="AV82" s="2"/>
      <c r="AW82" s="2"/>
      <c r="AX82" s="5"/>
      <c r="AY82" s="20" t="s">
        <v>144</v>
      </c>
      <c r="AZ82" s="5"/>
      <c r="BA82" s="5"/>
      <c r="BB82" s="5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19">
        <v>38904</v>
      </c>
      <c r="BT82" s="18">
        <v>163.48004561003421</v>
      </c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</row>
    <row r="83" spans="1:15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17">
        <v>35521</v>
      </c>
      <c r="V83" s="18">
        <v>100.32306120500132</v>
      </c>
      <c r="W83" s="3"/>
      <c r="X83" s="19">
        <v>36341</v>
      </c>
      <c r="Y83" s="18">
        <v>91.014234875444828</v>
      </c>
      <c r="Z83" s="3"/>
      <c r="AA83" s="2"/>
      <c r="AB83" s="2"/>
      <c r="AC83" s="3"/>
      <c r="AD83" s="17">
        <v>32599</v>
      </c>
      <c r="AE83" s="18"/>
      <c r="AF83" s="3"/>
      <c r="AG83" s="2"/>
      <c r="AH83" s="2"/>
      <c r="AI83" s="2"/>
      <c r="AJ83" s="22">
        <v>1973</v>
      </c>
      <c r="AK83" s="23">
        <v>741.31837284811036</v>
      </c>
      <c r="AL83" s="2"/>
      <c r="AM83" s="17">
        <v>32599</v>
      </c>
      <c r="AN83" s="18">
        <v>108.6431772793549</v>
      </c>
      <c r="AO83" s="3"/>
      <c r="AP83" s="2"/>
      <c r="AQ83" s="2"/>
      <c r="AR83" s="3"/>
      <c r="AS83" s="19">
        <v>37589</v>
      </c>
      <c r="AT83" s="18">
        <v>88.015010383648502</v>
      </c>
      <c r="AU83" s="3"/>
      <c r="AV83" s="2"/>
      <c r="AW83" s="2"/>
      <c r="AX83" s="5"/>
      <c r="AY83" s="5"/>
      <c r="AZ83" s="5"/>
      <c r="BA83" s="5"/>
      <c r="BB83" s="5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19">
        <v>38935</v>
      </c>
      <c r="BT83" s="18">
        <v>162.10439393939393</v>
      </c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</row>
    <row r="84" spans="1:15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17">
        <v>35612</v>
      </c>
      <c r="V84" s="18">
        <v>100.81619862876164</v>
      </c>
      <c r="W84" s="3"/>
      <c r="X84" s="19">
        <v>36371</v>
      </c>
      <c r="Y84" s="18">
        <v>91.696750902527072</v>
      </c>
      <c r="Z84" s="3"/>
      <c r="AA84" s="2"/>
      <c r="AB84" s="2"/>
      <c r="AC84" s="3"/>
      <c r="AD84" s="17">
        <v>32690</v>
      </c>
      <c r="AE84" s="18">
        <v>121.5919143184861</v>
      </c>
      <c r="AF84" s="3"/>
      <c r="AG84" s="2"/>
      <c r="AH84" s="2"/>
      <c r="AI84" s="2"/>
      <c r="AJ84" s="22">
        <v>1974</v>
      </c>
      <c r="AK84" s="23">
        <v>769.76878150061043</v>
      </c>
      <c r="AL84" s="2"/>
      <c r="AM84" s="17">
        <v>32690</v>
      </c>
      <c r="AN84" s="18">
        <v>103.03826242974094</v>
      </c>
      <c r="AO84" s="3"/>
      <c r="AP84" s="2"/>
      <c r="AQ84" s="2"/>
      <c r="AR84" s="3"/>
      <c r="AS84" s="19">
        <v>37621</v>
      </c>
      <c r="AT84" s="18">
        <v>88.723799362006389</v>
      </c>
      <c r="AU84" s="3"/>
      <c r="AV84" s="2"/>
      <c r="AW84" s="2"/>
      <c r="AX84" s="5"/>
      <c r="AY84" s="5"/>
      <c r="AZ84" s="5"/>
      <c r="BA84" s="5"/>
      <c r="BB84" s="5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19">
        <v>38966</v>
      </c>
      <c r="BT84" s="18">
        <v>161.20180722891564</v>
      </c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</row>
    <row r="85" spans="1:15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17">
        <v>35704</v>
      </c>
      <c r="V85" s="18">
        <v>102.98949399802035</v>
      </c>
      <c r="W85" s="3"/>
      <c r="X85" s="19">
        <v>36403</v>
      </c>
      <c r="Y85" s="18">
        <v>91.613491340018228</v>
      </c>
      <c r="Z85" s="3"/>
      <c r="AA85" s="2"/>
      <c r="AB85" s="2"/>
      <c r="AC85" s="3"/>
      <c r="AD85" s="17">
        <v>32782</v>
      </c>
      <c r="AE85" s="18"/>
      <c r="AF85" s="3"/>
      <c r="AG85" s="2"/>
      <c r="AH85" s="2"/>
      <c r="AI85" s="2"/>
      <c r="AJ85" s="22">
        <v>1975</v>
      </c>
      <c r="AK85" s="23">
        <v>857.46484917838166</v>
      </c>
      <c r="AL85" s="2"/>
      <c r="AM85" s="17">
        <v>32782</v>
      </c>
      <c r="AN85" s="18">
        <v>100.53666918016266</v>
      </c>
      <c r="AO85" s="3"/>
      <c r="AP85" s="2"/>
      <c r="AQ85" s="2"/>
      <c r="AR85" s="3"/>
      <c r="AS85" s="19">
        <v>37652</v>
      </c>
      <c r="AT85" s="18">
        <v>87.126345945945943</v>
      </c>
      <c r="AU85" s="3"/>
      <c r="AV85" s="2"/>
      <c r="AW85" s="2"/>
      <c r="AX85" s="5"/>
      <c r="AY85" s="5"/>
      <c r="AZ85" s="5"/>
      <c r="BA85" s="5"/>
      <c r="BB85" s="5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19">
        <v>38996</v>
      </c>
      <c r="BT85" s="18">
        <v>160.98602554470324</v>
      </c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</row>
    <row r="86" spans="1:15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17">
        <v>35796</v>
      </c>
      <c r="V86" s="18">
        <v>105.65663545351127</v>
      </c>
      <c r="W86" s="3"/>
      <c r="X86" s="19">
        <v>36433</v>
      </c>
      <c r="Y86" s="18">
        <v>88.272727272727266</v>
      </c>
      <c r="Z86" s="3"/>
      <c r="AA86" s="2"/>
      <c r="AB86" s="2"/>
      <c r="AC86" s="3"/>
      <c r="AD86" s="17">
        <v>32874</v>
      </c>
      <c r="AE86" s="18">
        <v>129.37472783094492</v>
      </c>
      <c r="AF86" s="3"/>
      <c r="AG86" s="2"/>
      <c r="AH86" s="2"/>
      <c r="AI86" s="2"/>
      <c r="AJ86" s="22">
        <v>1976</v>
      </c>
      <c r="AK86" s="23">
        <v>886.25984464530711</v>
      </c>
      <c r="AL86" s="2"/>
      <c r="AM86" s="17">
        <v>32874</v>
      </c>
      <c r="AN86" s="18">
        <v>97.577911989476632</v>
      </c>
      <c r="AO86" s="3"/>
      <c r="AP86" s="2"/>
      <c r="AQ86" s="2"/>
      <c r="AR86" s="3"/>
      <c r="AS86" s="19">
        <v>37680</v>
      </c>
      <c r="AT86" s="18">
        <v>87.08041070852596</v>
      </c>
      <c r="AU86" s="3"/>
      <c r="AV86" s="2"/>
      <c r="AW86" s="2"/>
      <c r="AX86" s="5"/>
      <c r="AY86" s="5"/>
      <c r="AZ86" s="5"/>
      <c r="BA86" s="5"/>
      <c r="BB86" s="5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9">
        <v>39027</v>
      </c>
      <c r="BT86" s="18">
        <v>161.26794438181136</v>
      </c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</row>
    <row r="87" spans="1:15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17">
        <v>35886</v>
      </c>
      <c r="V87" s="18">
        <v>107.32826415719852</v>
      </c>
      <c r="W87" s="3"/>
      <c r="X87" s="19">
        <v>36462</v>
      </c>
      <c r="Y87" s="18">
        <v>86.85403445149592</v>
      </c>
      <c r="Z87" s="3"/>
      <c r="AA87" s="2"/>
      <c r="AB87" s="2"/>
      <c r="AC87" s="3"/>
      <c r="AD87" s="17">
        <v>32964</v>
      </c>
      <c r="AE87" s="18"/>
      <c r="AF87" s="3"/>
      <c r="AG87" s="2"/>
      <c r="AH87" s="2"/>
      <c r="AI87" s="2"/>
      <c r="AJ87" s="22">
        <v>1977</v>
      </c>
      <c r="AK87" s="23">
        <v>1062.8403575166906</v>
      </c>
      <c r="AL87" s="2"/>
      <c r="AM87" s="17">
        <v>32964</v>
      </c>
      <c r="AN87" s="18">
        <v>97.001504273966603</v>
      </c>
      <c r="AO87" s="3"/>
      <c r="AP87" s="2"/>
      <c r="AQ87" s="2"/>
      <c r="AR87" s="3"/>
      <c r="AS87" s="19">
        <v>37711</v>
      </c>
      <c r="AT87" s="18">
        <v>86.693498725031873</v>
      </c>
      <c r="AU87" s="3"/>
      <c r="AV87" s="2"/>
      <c r="AW87" s="2"/>
      <c r="AX87" s="5"/>
      <c r="AY87" s="5"/>
      <c r="AZ87" s="5"/>
      <c r="BA87" s="5"/>
      <c r="BB87" s="5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9">
        <v>39057</v>
      </c>
      <c r="BT87" s="18">
        <v>160.76468820435767</v>
      </c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</row>
    <row r="88" spans="1:15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17">
        <v>35977</v>
      </c>
      <c r="V88" s="18">
        <v>108.91914611616427</v>
      </c>
      <c r="W88" s="3"/>
      <c r="X88" s="19">
        <v>36494</v>
      </c>
      <c r="Y88" s="18">
        <v>86.118721461187207</v>
      </c>
      <c r="Z88" s="3"/>
      <c r="AA88" s="2"/>
      <c r="AB88" s="2"/>
      <c r="AC88" s="3"/>
      <c r="AD88" s="17">
        <v>33055</v>
      </c>
      <c r="AE88" s="18">
        <v>135.77704946057349</v>
      </c>
      <c r="AF88" s="3"/>
      <c r="AG88" s="2"/>
      <c r="AH88" s="2"/>
      <c r="AI88" s="2"/>
      <c r="AJ88" s="22">
        <v>1978</v>
      </c>
      <c r="AK88" s="23">
        <v>1186.0695092633039</v>
      </c>
      <c r="AL88" s="2"/>
      <c r="AM88" s="17">
        <v>33055</v>
      </c>
      <c r="AN88" s="18">
        <v>93.694312912771181</v>
      </c>
      <c r="AO88" s="3"/>
      <c r="AP88" s="2"/>
      <c r="AQ88" s="2"/>
      <c r="AR88" s="3"/>
      <c r="AS88" s="19">
        <v>37741</v>
      </c>
      <c r="AT88" s="18">
        <v>87.634088344864296</v>
      </c>
      <c r="AU88" s="3"/>
      <c r="AV88" s="2"/>
      <c r="AW88" s="2"/>
      <c r="AX88" s="5"/>
      <c r="AY88" s="5"/>
      <c r="AZ88" s="5"/>
      <c r="BA88" s="5"/>
      <c r="BB88" s="5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9">
        <v>39088</v>
      </c>
      <c r="BT88" s="18">
        <v>159.1656800299738</v>
      </c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</row>
    <row r="89" spans="1:15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17">
        <v>36069</v>
      </c>
      <c r="V89" s="18">
        <v>110.6985972809058</v>
      </c>
      <c r="W89" s="3"/>
      <c r="X89" s="19">
        <v>36525</v>
      </c>
      <c r="Y89" s="18">
        <v>87.798165137614674</v>
      </c>
      <c r="Z89" s="3"/>
      <c r="AA89" s="2"/>
      <c r="AB89" s="2"/>
      <c r="AC89" s="3"/>
      <c r="AD89" s="17">
        <v>33147</v>
      </c>
      <c r="AE89" s="18"/>
      <c r="AF89" s="3"/>
      <c r="AG89" s="2"/>
      <c r="AH89" s="2"/>
      <c r="AI89" s="2"/>
      <c r="AJ89" s="22">
        <v>1979</v>
      </c>
      <c r="AK89" s="23">
        <v>1271.4715201505628</v>
      </c>
      <c r="AL89" s="2"/>
      <c r="AM89" s="17">
        <v>33147</v>
      </c>
      <c r="AN89" s="18">
        <v>88.880827192254046</v>
      </c>
      <c r="AO89" s="3"/>
      <c r="AP89" s="2"/>
      <c r="AQ89" s="2"/>
      <c r="AR89" s="3"/>
      <c r="AS89" s="19">
        <v>37771</v>
      </c>
      <c r="AT89" s="18">
        <v>89.22047451482193</v>
      </c>
      <c r="AU89" s="3"/>
      <c r="AV89" s="2"/>
      <c r="AW89" s="2"/>
      <c r="AX89" s="5"/>
      <c r="AY89" s="5"/>
      <c r="AZ89" s="5"/>
      <c r="BA89" s="5"/>
      <c r="BB89" s="5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19">
        <v>39119</v>
      </c>
      <c r="BT89" s="18">
        <v>161.07731343283581</v>
      </c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</row>
    <row r="90" spans="1:15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17">
        <v>36161</v>
      </c>
      <c r="V90" s="18">
        <v>112.20989341779091</v>
      </c>
      <c r="W90" s="3"/>
      <c r="X90" s="19">
        <v>36556</v>
      </c>
      <c r="Y90" s="18">
        <v>90.02770083102493</v>
      </c>
      <c r="Z90" s="3"/>
      <c r="AA90" s="2"/>
      <c r="AB90" s="2"/>
      <c r="AC90" s="3"/>
      <c r="AD90" s="17">
        <v>33239</v>
      </c>
      <c r="AE90" s="16">
        <v>136.847365435608</v>
      </c>
      <c r="AF90" s="3"/>
      <c r="AG90" s="2"/>
      <c r="AH90" s="2"/>
      <c r="AI90" s="2"/>
      <c r="AJ90" s="22">
        <v>1980</v>
      </c>
      <c r="AK90" s="23">
        <v>1388.8067246997703</v>
      </c>
      <c r="AL90" s="2"/>
      <c r="AM90" s="17">
        <v>33239</v>
      </c>
      <c r="AN90" s="18">
        <v>87.345953603244084</v>
      </c>
      <c r="AO90" s="3"/>
      <c r="AP90" s="2"/>
      <c r="AQ90" s="2"/>
      <c r="AR90" s="3"/>
      <c r="AS90" s="19">
        <v>37802</v>
      </c>
      <c r="AT90" s="18">
        <v>90.112694610778448</v>
      </c>
      <c r="AU90" s="3"/>
      <c r="AV90" s="2"/>
      <c r="AW90" s="2"/>
      <c r="AX90" s="5"/>
      <c r="AY90" s="5"/>
      <c r="AZ90" s="5"/>
      <c r="BA90" s="5"/>
      <c r="BB90" s="5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19">
        <v>39147</v>
      </c>
      <c r="BT90" s="18">
        <v>163.23773867465371</v>
      </c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</row>
    <row r="91" spans="1:15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17">
        <v>36251</v>
      </c>
      <c r="V91" s="18">
        <v>114.81669154406337</v>
      </c>
      <c r="W91" s="3"/>
      <c r="X91" s="19">
        <v>36585</v>
      </c>
      <c r="Y91" s="18">
        <v>90.110905730129389</v>
      </c>
      <c r="Z91" s="3"/>
      <c r="AA91" s="2"/>
      <c r="AB91" s="2"/>
      <c r="AC91" s="3"/>
      <c r="AD91" s="17">
        <v>33329</v>
      </c>
      <c r="AE91" s="18"/>
      <c r="AF91" s="3"/>
      <c r="AG91" s="2"/>
      <c r="AH91" s="2"/>
      <c r="AI91" s="2"/>
      <c r="AJ91" s="22">
        <v>1981</v>
      </c>
      <c r="AK91" s="23">
        <v>1805.6757654408591</v>
      </c>
      <c r="AL91" s="2"/>
      <c r="AM91" s="17">
        <v>33329</v>
      </c>
      <c r="AN91" s="18">
        <v>86.223259655967638</v>
      </c>
      <c r="AO91" s="3"/>
      <c r="AP91" s="2"/>
      <c r="AQ91" s="2"/>
      <c r="AR91" s="3"/>
      <c r="AS91" s="19">
        <v>37833</v>
      </c>
      <c r="AT91" s="18">
        <v>90.390398116438348</v>
      </c>
      <c r="AU91" s="3"/>
      <c r="AV91" s="2"/>
      <c r="AW91" s="2"/>
      <c r="AX91" s="5"/>
      <c r="AY91" s="5"/>
      <c r="AZ91" s="5"/>
      <c r="BA91" s="5"/>
      <c r="BB91" s="5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19">
        <v>39179</v>
      </c>
      <c r="BT91" s="18">
        <v>166.06654261257913</v>
      </c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</row>
    <row r="92" spans="1:15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17">
        <v>36342</v>
      </c>
      <c r="V92" s="18">
        <v>117.47301002155035</v>
      </c>
      <c r="W92" s="3"/>
      <c r="X92" s="19">
        <v>36616</v>
      </c>
      <c r="Y92" s="18">
        <v>88.404452690166977</v>
      </c>
      <c r="Z92" s="3"/>
      <c r="AA92" s="2"/>
      <c r="AB92" s="2"/>
      <c r="AC92" s="3"/>
      <c r="AD92" s="17">
        <v>33420</v>
      </c>
      <c r="AE92" s="18">
        <v>135.43418025890799</v>
      </c>
      <c r="AF92" s="3"/>
      <c r="AG92" s="2"/>
      <c r="AH92" s="2"/>
      <c r="AI92" s="2"/>
      <c r="AJ92" s="22">
        <v>1982</v>
      </c>
      <c r="AK92" s="23">
        <v>2207.7522290320244</v>
      </c>
      <c r="AL92" s="2"/>
      <c r="AM92" s="17">
        <v>33420</v>
      </c>
      <c r="AN92" s="18">
        <v>84.621683200662801</v>
      </c>
      <c r="AO92" s="3"/>
      <c r="AP92" s="2"/>
      <c r="AQ92" s="2"/>
      <c r="AR92" s="3"/>
      <c r="AS92" s="19">
        <v>37862</v>
      </c>
      <c r="AT92" s="18">
        <v>90.282308757724266</v>
      </c>
      <c r="AU92" s="3"/>
      <c r="AV92" s="2"/>
      <c r="AW92" s="2"/>
      <c r="AX92" s="5"/>
      <c r="AY92" s="5"/>
      <c r="AZ92" s="5"/>
      <c r="BA92" s="5"/>
      <c r="BB92" s="5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19">
        <v>39209</v>
      </c>
      <c r="BT92" s="18">
        <v>166.10656826568265</v>
      </c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</row>
    <row r="93" spans="1:15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17">
        <v>36434</v>
      </c>
      <c r="V93" s="18">
        <v>120.15897938092425</v>
      </c>
      <c r="W93" s="3"/>
      <c r="X93" s="19">
        <v>36644</v>
      </c>
      <c r="Y93" s="18">
        <v>87.025023169601482</v>
      </c>
      <c r="Z93" s="3"/>
      <c r="AA93" s="2"/>
      <c r="AB93" s="2"/>
      <c r="AC93" s="3"/>
      <c r="AD93" s="17">
        <v>33512</v>
      </c>
      <c r="AE93" s="18"/>
      <c r="AF93" s="3"/>
      <c r="AG93" s="2"/>
      <c r="AH93" s="2"/>
      <c r="AI93" s="2"/>
      <c r="AJ93" s="22">
        <v>1983</v>
      </c>
      <c r="AK93" s="23">
        <v>2329.5961048788004</v>
      </c>
      <c r="AL93" s="2"/>
      <c r="AM93" s="17">
        <v>33512</v>
      </c>
      <c r="AN93" s="18">
        <v>83.102532343801784</v>
      </c>
      <c r="AO93" s="3"/>
      <c r="AP93" s="2"/>
      <c r="AQ93" s="2"/>
      <c r="AR93" s="3"/>
      <c r="AS93" s="19">
        <v>37894</v>
      </c>
      <c r="AT93" s="18">
        <v>90.225922289093035</v>
      </c>
      <c r="AU93" s="3"/>
      <c r="AV93" s="2"/>
      <c r="AW93" s="2"/>
      <c r="AX93" s="5"/>
      <c r="AY93" s="5"/>
      <c r="AZ93" s="5"/>
      <c r="BA93" s="5"/>
      <c r="BB93" s="5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19">
        <v>39240</v>
      </c>
      <c r="BT93" s="18">
        <v>168.20895741556535</v>
      </c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</row>
    <row r="94" spans="1:15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17">
        <v>36526</v>
      </c>
      <c r="V94" s="18">
        <v>119.30546295752879</v>
      </c>
      <c r="W94" s="3"/>
      <c r="X94" s="19">
        <v>36677</v>
      </c>
      <c r="Y94" s="18">
        <v>83.921933085501863</v>
      </c>
      <c r="Z94" s="3"/>
      <c r="AA94" s="2"/>
      <c r="AB94" s="2"/>
      <c r="AC94" s="3"/>
      <c r="AD94" s="17">
        <v>33604</v>
      </c>
      <c r="AE94" s="18">
        <v>130.91752047455716</v>
      </c>
      <c r="AF94" s="3"/>
      <c r="AG94" s="2"/>
      <c r="AH94" s="2"/>
      <c r="AI94" s="2"/>
      <c r="AJ94" s="22">
        <v>1984</v>
      </c>
      <c r="AK94" s="23">
        <v>2522.2841683945067</v>
      </c>
      <c r="AL94" s="2"/>
      <c r="AM94" s="17">
        <v>33604</v>
      </c>
      <c r="AN94" s="18">
        <v>79.967807184036161</v>
      </c>
      <c r="AO94" s="3"/>
      <c r="AP94" s="2"/>
      <c r="AQ94" s="2"/>
      <c r="AR94" s="3"/>
      <c r="AS94" s="19">
        <v>37925</v>
      </c>
      <c r="AT94" s="18">
        <v>91.040200421940938</v>
      </c>
      <c r="AU94" s="3"/>
      <c r="AV94" s="2"/>
      <c r="AW94" s="2"/>
      <c r="AX94" s="5"/>
      <c r="AY94" s="5"/>
      <c r="AZ94" s="5"/>
      <c r="BA94" s="5"/>
      <c r="BB94" s="5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19">
        <v>39271</v>
      </c>
      <c r="BT94" s="18">
        <v>170.50109890109891</v>
      </c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</row>
    <row r="95" spans="1:15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17">
        <v>36617</v>
      </c>
      <c r="V95" s="18">
        <v>120.73657625313811</v>
      </c>
      <c r="W95" s="3"/>
      <c r="X95" s="19">
        <v>36707</v>
      </c>
      <c r="Y95" s="18">
        <v>80.149114631873246</v>
      </c>
      <c r="Z95" s="3"/>
      <c r="AA95" s="2"/>
      <c r="AB95" s="2"/>
      <c r="AC95" s="3"/>
      <c r="AD95" s="17">
        <v>33695</v>
      </c>
      <c r="AE95" s="18"/>
      <c r="AF95" s="3"/>
      <c r="AG95" s="2"/>
      <c r="AH95" s="2"/>
      <c r="AI95" s="2"/>
      <c r="AJ95" s="22">
        <v>1985</v>
      </c>
      <c r="AK95" s="23">
        <v>2703.30448228865</v>
      </c>
      <c r="AL95" s="2"/>
      <c r="AM95" s="17">
        <v>33695</v>
      </c>
      <c r="AN95" s="18">
        <v>80.687945365804197</v>
      </c>
      <c r="AO95" s="3"/>
      <c r="AP95" s="2"/>
      <c r="AQ95" s="2"/>
      <c r="AR95" s="3"/>
      <c r="AS95" s="19">
        <v>37953</v>
      </c>
      <c r="AT95" s="18">
        <v>90.878846031913781</v>
      </c>
      <c r="AU95" s="3"/>
      <c r="AV95" s="2"/>
      <c r="AW95" s="2"/>
      <c r="AX95" s="5"/>
      <c r="AY95" s="5"/>
      <c r="AZ95" s="5"/>
      <c r="BA95" s="5"/>
      <c r="BB95" s="5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19">
        <v>39303</v>
      </c>
      <c r="BT95" s="18">
        <v>172.59611863786159</v>
      </c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</row>
    <row r="96" spans="1:15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17">
        <v>36708</v>
      </c>
      <c r="V96" s="18">
        <v>117.62232447321885</v>
      </c>
      <c r="W96" s="3"/>
      <c r="X96" s="19">
        <v>36738</v>
      </c>
      <c r="Y96" s="18">
        <v>80.859010270774974</v>
      </c>
      <c r="Z96" s="3"/>
      <c r="AA96" s="2"/>
      <c r="AB96" s="2"/>
      <c r="AC96" s="3"/>
      <c r="AD96" s="17">
        <v>33786</v>
      </c>
      <c r="AE96" s="18">
        <v>126.45861122734559</v>
      </c>
      <c r="AF96" s="3"/>
      <c r="AG96" s="2"/>
      <c r="AH96" s="2"/>
      <c r="AI96" s="2"/>
      <c r="AJ96" s="22">
        <v>1986</v>
      </c>
      <c r="AK96" s="23">
        <v>3513.1428018000165</v>
      </c>
      <c r="AL96" s="2"/>
      <c r="AM96" s="17">
        <v>33786</v>
      </c>
      <c r="AN96" s="18">
        <v>79.9517637053426</v>
      </c>
      <c r="AO96" s="3"/>
      <c r="AP96" s="2"/>
      <c r="AQ96" s="2"/>
      <c r="AR96" s="3"/>
      <c r="AS96" s="19">
        <v>37986</v>
      </c>
      <c r="AT96" s="18">
        <v>89.728761704366121</v>
      </c>
      <c r="AU96" s="3"/>
      <c r="AV96" s="2"/>
      <c r="AW96" s="2"/>
      <c r="AX96" s="5"/>
      <c r="AY96" s="5"/>
      <c r="AZ96" s="5"/>
      <c r="BA96" s="5"/>
      <c r="BB96" s="5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19">
        <v>39335</v>
      </c>
      <c r="BT96" s="18">
        <v>174.18344777737622</v>
      </c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</row>
    <row r="97" spans="1:15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17">
        <v>36800</v>
      </c>
      <c r="V97" s="18">
        <v>115.07491185009322</v>
      </c>
      <c r="W97" s="3"/>
      <c r="X97" s="19">
        <v>36769</v>
      </c>
      <c r="Y97" s="18">
        <v>81.647940074906373</v>
      </c>
      <c r="Z97" s="3"/>
      <c r="AA97" s="2"/>
      <c r="AB97" s="2"/>
      <c r="AC97" s="3"/>
      <c r="AD97" s="17">
        <v>33878</v>
      </c>
      <c r="AE97" s="18"/>
      <c r="AF97" s="3"/>
      <c r="AG97" s="2"/>
      <c r="AH97" s="2"/>
      <c r="AI97" s="2"/>
      <c r="AJ97" s="22">
        <v>1987</v>
      </c>
      <c r="AK97" s="23">
        <v>4323.7322982147471</v>
      </c>
      <c r="AL97" s="2"/>
      <c r="AM97" s="17">
        <v>33878</v>
      </c>
      <c r="AN97" s="18">
        <v>76.593332563656062</v>
      </c>
      <c r="AO97" s="3"/>
      <c r="AP97" s="2"/>
      <c r="AQ97" s="2"/>
      <c r="AR97" s="3"/>
      <c r="AS97" s="19">
        <v>38016</v>
      </c>
      <c r="AT97" s="18">
        <v>88.811276662484318</v>
      </c>
      <c r="AU97" s="3"/>
      <c r="AV97" s="2"/>
      <c r="AW97" s="2"/>
      <c r="AX97" s="5"/>
      <c r="AY97" s="5"/>
      <c r="AZ97" s="5"/>
      <c r="BA97" s="5"/>
      <c r="BB97" s="5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19">
        <v>39362</v>
      </c>
      <c r="BT97" s="18">
        <v>174.15404530744337</v>
      </c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</row>
    <row r="98" spans="1:15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17">
        <v>36892</v>
      </c>
      <c r="V98" s="18">
        <v>115.03476650637528</v>
      </c>
      <c r="W98" s="3"/>
      <c r="X98" s="19">
        <v>36798</v>
      </c>
      <c r="Y98" s="18">
        <v>82.507015902712808</v>
      </c>
      <c r="Z98" s="3"/>
      <c r="AA98" s="2"/>
      <c r="AB98" s="2"/>
      <c r="AC98" s="3"/>
      <c r="AD98" s="17">
        <v>33970</v>
      </c>
      <c r="AE98" s="18">
        <v>122.1767584055585</v>
      </c>
      <c r="AF98" s="3"/>
      <c r="AG98" s="2"/>
      <c r="AH98" s="2"/>
      <c r="AI98" s="2"/>
      <c r="AJ98" s="22">
        <v>1988</v>
      </c>
      <c r="AK98" s="23">
        <v>4306.9037251178033</v>
      </c>
      <c r="AL98" s="2"/>
      <c r="AM98" s="17">
        <v>33970</v>
      </c>
      <c r="AN98" s="37">
        <v>73.885551827774577</v>
      </c>
      <c r="AO98" s="3"/>
      <c r="AP98" s="2"/>
      <c r="AQ98" s="2"/>
      <c r="AR98" s="3"/>
      <c r="AS98" s="19">
        <v>38044</v>
      </c>
      <c r="AT98" s="18">
        <v>88.593801394816282</v>
      </c>
      <c r="AU98" s="3"/>
      <c r="AV98" s="2"/>
      <c r="AW98" s="2"/>
      <c r="AX98" s="5"/>
      <c r="AY98" s="5"/>
      <c r="AZ98" s="5"/>
      <c r="BA98" s="5"/>
      <c r="BB98" s="5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19">
        <v>39393</v>
      </c>
      <c r="BT98" s="16">
        <v>175.63029653447663</v>
      </c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</row>
    <row r="99" spans="1:15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17">
        <v>36982</v>
      </c>
      <c r="V99" s="18">
        <v>115.01802718107473</v>
      </c>
      <c r="W99" s="3"/>
      <c r="X99" s="19">
        <v>36830</v>
      </c>
      <c r="Y99" s="18">
        <v>81.384471468662298</v>
      </c>
      <c r="Z99" s="3"/>
      <c r="AA99" s="2"/>
      <c r="AB99" s="2"/>
      <c r="AC99" s="3"/>
      <c r="AD99" s="17">
        <v>34060</v>
      </c>
      <c r="AE99" s="18"/>
      <c r="AF99" s="3"/>
      <c r="AG99" s="2"/>
      <c r="AH99" s="2"/>
      <c r="AI99" s="2"/>
      <c r="AJ99" s="22">
        <v>1989</v>
      </c>
      <c r="AK99" s="23">
        <v>3718.7184053218457</v>
      </c>
      <c r="AL99" s="2"/>
      <c r="AM99" s="17">
        <v>34060</v>
      </c>
      <c r="AN99" s="18">
        <v>77.223898225260541</v>
      </c>
      <c r="AO99" s="3"/>
      <c r="AP99" s="2"/>
      <c r="AQ99" s="2"/>
      <c r="AR99" s="3"/>
      <c r="AS99" s="19">
        <v>38077</v>
      </c>
      <c r="AT99" s="18">
        <v>87.922450515463922</v>
      </c>
      <c r="AU99" s="3"/>
      <c r="AV99" s="2"/>
      <c r="AW99" s="2"/>
      <c r="AX99" s="5"/>
      <c r="AY99" s="5"/>
      <c r="AZ99" s="5"/>
      <c r="BA99" s="5"/>
      <c r="BB99" s="5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19">
        <v>39423</v>
      </c>
      <c r="BT99" s="18">
        <v>174.7946061036196</v>
      </c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</row>
    <row r="100" spans="1:15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17">
        <v>37073</v>
      </c>
      <c r="V100" s="18">
        <v>113.74735732585641</v>
      </c>
      <c r="W100" s="3"/>
      <c r="X100" s="19">
        <v>36860</v>
      </c>
      <c r="Y100" s="18">
        <v>78.224299065420567</v>
      </c>
      <c r="Z100" s="3"/>
      <c r="AA100" s="2"/>
      <c r="AB100" s="2"/>
      <c r="AC100" s="3"/>
      <c r="AD100" s="17">
        <v>34151</v>
      </c>
      <c r="AE100" s="18">
        <v>120.44414245537001</v>
      </c>
      <c r="AF100" s="3"/>
      <c r="AG100" s="2"/>
      <c r="AH100" s="2"/>
      <c r="AI100" s="2"/>
      <c r="AJ100" s="22">
        <v>1990</v>
      </c>
      <c r="AK100" s="23">
        <v>3572.1498767471421</v>
      </c>
      <c r="AL100" s="2"/>
      <c r="AM100" s="17">
        <v>34151</v>
      </c>
      <c r="AN100" s="18">
        <v>79.49698385534883</v>
      </c>
      <c r="AO100" s="3"/>
      <c r="AP100" s="2"/>
      <c r="AQ100" s="2"/>
      <c r="AR100" s="3"/>
      <c r="AS100" s="19">
        <v>38107</v>
      </c>
      <c r="AT100" s="18">
        <v>88.069027835051543</v>
      </c>
      <c r="AU100" s="3"/>
      <c r="AV100" s="2"/>
      <c r="AW100" s="2"/>
      <c r="AX100" s="5"/>
      <c r="AY100" s="5"/>
      <c r="AZ100" s="5"/>
      <c r="BA100" s="5"/>
      <c r="BB100" s="5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9">
        <v>39453</v>
      </c>
      <c r="BT100" s="18">
        <v>174.90244420828904</v>
      </c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</row>
    <row r="101" spans="1:15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17">
        <v>37165</v>
      </c>
      <c r="V101" s="18">
        <v>113.95953297400834</v>
      </c>
      <c r="W101" s="3"/>
      <c r="X101" s="19">
        <v>36889</v>
      </c>
      <c r="Y101" s="18">
        <v>76.663542642924071</v>
      </c>
      <c r="Z101" s="3"/>
      <c r="AA101" s="2"/>
      <c r="AB101" s="2"/>
      <c r="AC101" s="3"/>
      <c r="AD101" s="17">
        <v>34243</v>
      </c>
      <c r="AE101" s="18"/>
      <c r="AF101" s="3"/>
      <c r="AG101" s="2"/>
      <c r="AH101" s="2"/>
      <c r="AI101" s="2"/>
      <c r="AJ101" s="22">
        <v>1991</v>
      </c>
      <c r="AK101" s="23">
        <v>3293.6765141169894</v>
      </c>
      <c r="AL101" s="2"/>
      <c r="AM101" s="17">
        <v>34243</v>
      </c>
      <c r="AN101" s="18">
        <v>81.375607765843299</v>
      </c>
      <c r="AO101" s="3"/>
      <c r="AP101" s="2"/>
      <c r="AQ101" s="2"/>
      <c r="AR101" s="3"/>
      <c r="AS101" s="19">
        <v>38138</v>
      </c>
      <c r="AT101" s="18">
        <v>88.127438093272787</v>
      </c>
      <c r="AU101" s="3"/>
      <c r="AV101" s="2"/>
      <c r="AW101" s="2"/>
      <c r="AX101" s="5"/>
      <c r="AY101" s="5"/>
      <c r="AZ101" s="5"/>
      <c r="BA101" s="5"/>
      <c r="BB101" s="5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9">
        <v>39485</v>
      </c>
      <c r="BT101" s="18">
        <v>172.99944095038435</v>
      </c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</row>
    <row r="102" spans="1:15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17">
        <v>37257</v>
      </c>
      <c r="V102" s="18">
        <v>117.45556009357165</v>
      </c>
      <c r="W102" s="3"/>
      <c r="X102" s="19">
        <v>36922</v>
      </c>
      <c r="Y102" s="18">
        <v>75.703564727954969</v>
      </c>
      <c r="Z102" s="3"/>
      <c r="AA102" s="2"/>
      <c r="AB102" s="2"/>
      <c r="AC102" s="3"/>
      <c r="AD102" s="17">
        <v>34335</v>
      </c>
      <c r="AE102" s="18">
        <v>119.51642219219318</v>
      </c>
      <c r="AF102" s="3"/>
      <c r="AG102" s="2"/>
      <c r="AH102" s="2"/>
      <c r="AI102" s="2"/>
      <c r="AJ102" s="22">
        <v>1992</v>
      </c>
      <c r="AK102" s="23">
        <v>3022.1937214553859</v>
      </c>
      <c r="AL102" s="2"/>
      <c r="AM102" s="17">
        <v>34335</v>
      </c>
      <c r="AN102" s="18">
        <v>84.585136555530951</v>
      </c>
      <c r="AO102" s="3"/>
      <c r="AP102" s="2"/>
      <c r="AQ102" s="2"/>
      <c r="AR102" s="3"/>
      <c r="AS102" s="19">
        <v>38168</v>
      </c>
      <c r="AT102" s="18">
        <v>87.901462030540642</v>
      </c>
      <c r="AU102" s="3"/>
      <c r="AV102" s="2"/>
      <c r="AW102" s="2"/>
      <c r="AX102" s="5"/>
      <c r="AY102" s="5"/>
      <c r="AZ102" s="5"/>
      <c r="BA102" s="5"/>
      <c r="BB102" s="5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9">
        <v>39515</v>
      </c>
      <c r="BT102" s="18">
        <v>171.03842975206612</v>
      </c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</row>
    <row r="103" spans="1:15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17">
        <v>37347</v>
      </c>
      <c r="V103" s="18">
        <v>120.95022547651067</v>
      </c>
      <c r="W103" s="3"/>
      <c r="X103" s="19">
        <v>36950</v>
      </c>
      <c r="Y103" s="18">
        <v>75.946969696969703</v>
      </c>
      <c r="Z103" s="3"/>
      <c r="AA103" s="2"/>
      <c r="AB103" s="2"/>
      <c r="AC103" s="3"/>
      <c r="AD103" s="17">
        <v>34425</v>
      </c>
      <c r="AE103" s="18"/>
      <c r="AF103" s="3"/>
      <c r="AG103" s="2"/>
      <c r="AH103" s="2"/>
      <c r="AI103" s="2"/>
      <c r="AJ103" s="22">
        <v>1993</v>
      </c>
      <c r="AK103" s="23">
        <v>3213.5780154398167</v>
      </c>
      <c r="AL103" s="2"/>
      <c r="AM103" s="17">
        <v>34425</v>
      </c>
      <c r="AN103" s="18">
        <v>86.501479911418258</v>
      </c>
      <c r="AO103" s="3"/>
      <c r="AP103" s="2"/>
      <c r="AQ103" s="2"/>
      <c r="AR103" s="3"/>
      <c r="AS103" s="19">
        <v>38198</v>
      </c>
      <c r="AT103" s="18">
        <v>87.136997231053229</v>
      </c>
      <c r="AU103" s="3"/>
      <c r="AV103" s="2"/>
      <c r="AW103" s="2"/>
      <c r="AX103" s="5"/>
      <c r="AY103" s="5"/>
      <c r="AZ103" s="5"/>
      <c r="BA103" s="5"/>
      <c r="BB103" s="5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9">
        <v>39545</v>
      </c>
      <c r="BT103" s="18">
        <v>165.33439893439893</v>
      </c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</row>
    <row r="104" spans="1:15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17">
        <v>37438</v>
      </c>
      <c r="V104" s="18">
        <v>120.90666614006108</v>
      </c>
      <c r="W104" s="3"/>
      <c r="X104" s="19">
        <v>36980</v>
      </c>
      <c r="Y104" s="18">
        <v>77.672658467360449</v>
      </c>
      <c r="Z104" s="3"/>
      <c r="AA104" s="2"/>
      <c r="AB104" s="2"/>
      <c r="AC104" s="3"/>
      <c r="AD104" s="17">
        <v>34516</v>
      </c>
      <c r="AE104" s="18">
        <v>118.29781668758602</v>
      </c>
      <c r="AF104" s="3"/>
      <c r="AG104" s="2"/>
      <c r="AH104" s="2"/>
      <c r="AI104" s="2"/>
      <c r="AJ104" s="22">
        <v>1994</v>
      </c>
      <c r="AK104" s="23">
        <v>3670.2440832958896</v>
      </c>
      <c r="AL104" s="2"/>
      <c r="AM104" s="17">
        <v>34516</v>
      </c>
      <c r="AN104" s="18">
        <v>89.410449383992173</v>
      </c>
      <c r="AO104" s="3"/>
      <c r="AP104" s="2"/>
      <c r="AQ104" s="2"/>
      <c r="AR104" s="3"/>
      <c r="AS104" s="19">
        <v>38230</v>
      </c>
      <c r="AT104" s="18">
        <v>86.040051850345677</v>
      </c>
      <c r="AU104" s="3"/>
      <c r="AV104" s="2"/>
      <c r="AW104" s="2"/>
      <c r="AX104" s="5"/>
      <c r="AY104" s="5"/>
      <c r="AZ104" s="5"/>
      <c r="BA104" s="5"/>
      <c r="BB104" s="5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9">
        <v>39576</v>
      </c>
      <c r="BT104" s="18">
        <v>161.75256241787122</v>
      </c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</row>
    <row r="105" spans="1:15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17">
        <v>37530</v>
      </c>
      <c r="V105" s="18">
        <v>122.31541113357807</v>
      </c>
      <c r="W105" s="3"/>
      <c r="X105" s="19">
        <v>37011</v>
      </c>
      <c r="Y105" s="18">
        <v>77.328316086547517</v>
      </c>
      <c r="Z105" s="3"/>
      <c r="AA105" s="2"/>
      <c r="AB105" s="2"/>
      <c r="AC105" s="3"/>
      <c r="AD105" s="17">
        <v>34608</v>
      </c>
      <c r="AE105" s="18"/>
      <c r="AF105" s="3"/>
      <c r="AG105" s="2"/>
      <c r="AH105" s="2"/>
      <c r="AI105" s="2"/>
      <c r="AJ105" s="22">
        <v>1995</v>
      </c>
      <c r="AK105" s="23">
        <v>3953.5165518679628</v>
      </c>
      <c r="AL105" s="2"/>
      <c r="AM105" s="17">
        <v>34608</v>
      </c>
      <c r="AN105" s="18">
        <v>88.694714946023538</v>
      </c>
      <c r="AO105" s="3"/>
      <c r="AP105" s="2"/>
      <c r="AQ105" s="2"/>
      <c r="AR105" s="3"/>
      <c r="AS105" s="19">
        <v>38260</v>
      </c>
      <c r="AT105" s="18">
        <v>85.859155144367634</v>
      </c>
      <c r="AU105" s="3"/>
      <c r="AV105" s="2"/>
      <c r="AW105" s="2"/>
      <c r="AX105" s="5"/>
      <c r="AY105" s="5"/>
      <c r="AZ105" s="5"/>
      <c r="BA105" s="5"/>
      <c r="BB105" s="5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9">
        <v>39608</v>
      </c>
      <c r="BT105" s="18">
        <v>159.85473561882628</v>
      </c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</row>
    <row r="106" spans="1:15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17">
        <v>37622</v>
      </c>
      <c r="V106" s="18">
        <v>125.57487764466761</v>
      </c>
      <c r="W106" s="3"/>
      <c r="X106" s="19">
        <v>37042</v>
      </c>
      <c r="Y106" s="18">
        <v>75.943396226415089</v>
      </c>
      <c r="Z106" s="3"/>
      <c r="AA106" s="2"/>
      <c r="AB106" s="2"/>
      <c r="AC106" s="3"/>
      <c r="AD106" s="17">
        <v>34700</v>
      </c>
      <c r="AE106" s="18">
        <v>117.72317554304061</v>
      </c>
      <c r="AF106" s="3"/>
      <c r="AG106" s="2"/>
      <c r="AH106" s="2"/>
      <c r="AI106" s="2"/>
      <c r="AJ106" s="22">
        <v>1996</v>
      </c>
      <c r="AK106" s="23">
        <v>4367.8092773053459</v>
      </c>
      <c r="AL106" s="2"/>
      <c r="AM106" s="17">
        <v>34700</v>
      </c>
      <c r="AN106" s="18">
        <v>88.974632514569564</v>
      </c>
      <c r="AO106" s="3"/>
      <c r="AP106" s="2"/>
      <c r="AQ106" s="2"/>
      <c r="AR106" s="3"/>
      <c r="AS106" s="19">
        <v>38289</v>
      </c>
      <c r="AT106" s="18">
        <v>85.650858072387152</v>
      </c>
      <c r="AU106" s="3"/>
      <c r="AV106" s="2"/>
      <c r="AW106" s="2"/>
      <c r="AX106" s="5"/>
      <c r="AY106" s="5"/>
      <c r="AZ106" s="5"/>
      <c r="BA106" s="5"/>
      <c r="BB106" s="5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9">
        <v>39637</v>
      </c>
      <c r="BT106" s="18">
        <v>159.45883707541742</v>
      </c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</row>
    <row r="107" spans="1:15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17">
        <v>37712</v>
      </c>
      <c r="V107" s="18">
        <v>127.51111138547574</v>
      </c>
      <c r="W107" s="3"/>
      <c r="X107" s="19">
        <v>37071</v>
      </c>
      <c r="Y107" s="18">
        <v>76.248821866164008</v>
      </c>
      <c r="Z107" s="3"/>
      <c r="AA107" s="2"/>
      <c r="AB107" s="2"/>
      <c r="AC107" s="3"/>
      <c r="AD107" s="17">
        <v>34790</v>
      </c>
      <c r="AE107" s="18"/>
      <c r="AF107" s="3"/>
      <c r="AG107" s="2"/>
      <c r="AH107" s="2"/>
      <c r="AI107" s="2"/>
      <c r="AJ107" s="22">
        <v>1997</v>
      </c>
      <c r="AK107" s="23">
        <v>4750.0998673114254</v>
      </c>
      <c r="AL107" s="2"/>
      <c r="AM107" s="17">
        <v>34790</v>
      </c>
      <c r="AN107" s="18">
        <v>91.57491678756827</v>
      </c>
      <c r="AO107" s="3"/>
      <c r="AP107" s="2"/>
      <c r="AQ107" s="2"/>
      <c r="AR107" s="3"/>
      <c r="AS107" s="19">
        <v>38321</v>
      </c>
      <c r="AT107" s="18">
        <v>85.787258872864882</v>
      </c>
      <c r="AU107" s="3"/>
      <c r="AV107" s="2"/>
      <c r="AW107" s="2"/>
      <c r="AX107" s="5"/>
      <c r="AY107" s="5"/>
      <c r="AZ107" s="5"/>
      <c r="BA107" s="5"/>
      <c r="BB107" s="5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</row>
    <row r="108" spans="1:15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17">
        <v>37803</v>
      </c>
      <c r="V108" s="18">
        <v>129.24642122381061</v>
      </c>
      <c r="W108" s="3"/>
      <c r="X108" s="19">
        <v>37103</v>
      </c>
      <c r="Y108" s="18">
        <v>75.517890772128055</v>
      </c>
      <c r="Z108" s="3"/>
      <c r="AA108" s="2"/>
      <c r="AB108" s="2"/>
      <c r="AC108" s="3"/>
      <c r="AD108" s="17">
        <v>34881</v>
      </c>
      <c r="AE108" s="18">
        <v>116.93548255039394</v>
      </c>
      <c r="AF108" s="3"/>
      <c r="AG108" s="2"/>
      <c r="AH108" s="2"/>
      <c r="AI108" s="2"/>
      <c r="AJ108" s="22">
        <v>1998</v>
      </c>
      <c r="AK108" s="23">
        <v>5433.9637177820287</v>
      </c>
      <c r="AL108" s="2"/>
      <c r="AM108" s="17">
        <v>34881</v>
      </c>
      <c r="AN108" s="18">
        <v>92.95834650570643</v>
      </c>
      <c r="AO108" s="3"/>
      <c r="AP108" s="2"/>
      <c r="AQ108" s="2"/>
      <c r="AR108" s="3"/>
      <c r="AS108" s="19">
        <v>38352</v>
      </c>
      <c r="AT108" s="18">
        <v>85.281743924851952</v>
      </c>
      <c r="AU108" s="3"/>
      <c r="AV108" s="2"/>
      <c r="AW108" s="2"/>
      <c r="AX108" s="5"/>
      <c r="AY108" s="5"/>
      <c r="AZ108" s="5"/>
      <c r="BA108" s="5"/>
      <c r="BB108" s="5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</row>
    <row r="109" spans="1:15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17">
        <v>37895</v>
      </c>
      <c r="V109" s="18">
        <v>131.90601255060494</v>
      </c>
      <c r="W109" s="3"/>
      <c r="X109" s="19">
        <v>37134</v>
      </c>
      <c r="Y109" s="18">
        <v>74.337121212121218</v>
      </c>
      <c r="Z109" s="3"/>
      <c r="AA109" s="2"/>
      <c r="AB109" s="2"/>
      <c r="AC109" s="3"/>
      <c r="AD109" s="17">
        <v>34973</v>
      </c>
      <c r="AE109" s="18"/>
      <c r="AF109" s="3"/>
      <c r="AG109" s="2"/>
      <c r="AH109" s="2"/>
      <c r="AI109" s="2"/>
      <c r="AJ109" s="22">
        <v>1999</v>
      </c>
      <c r="AK109" s="23">
        <v>6145.570831219612</v>
      </c>
      <c r="AL109" s="2"/>
      <c r="AM109" s="17">
        <v>34973</v>
      </c>
      <c r="AN109" s="18">
        <v>93.527678941660142</v>
      </c>
      <c r="AO109" s="3"/>
      <c r="AP109" s="2"/>
      <c r="AQ109" s="2"/>
      <c r="AR109" s="3"/>
      <c r="AS109" s="19">
        <v>38383</v>
      </c>
      <c r="AT109" s="18">
        <v>84.22105662285135</v>
      </c>
      <c r="AU109" s="3"/>
      <c r="AV109" s="2"/>
      <c r="AW109" s="2"/>
      <c r="AX109" s="5"/>
      <c r="AY109" s="5"/>
      <c r="AZ109" s="5"/>
      <c r="BA109" s="5"/>
      <c r="BB109" s="5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</row>
    <row r="110" spans="1:15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17">
        <v>37987</v>
      </c>
      <c r="V110" s="18">
        <v>134.94100250490655</v>
      </c>
      <c r="W110" s="3"/>
      <c r="X110" s="19">
        <v>37162</v>
      </c>
      <c r="Y110" s="18">
        <v>73.03689687795648</v>
      </c>
      <c r="Z110" s="3"/>
      <c r="AA110" s="2"/>
      <c r="AB110" s="2"/>
      <c r="AC110" s="3"/>
      <c r="AD110" s="17">
        <v>35065</v>
      </c>
      <c r="AE110" s="18">
        <v>115.71180061851446</v>
      </c>
      <c r="AF110" s="3"/>
      <c r="AG110" s="2"/>
      <c r="AH110" s="2"/>
      <c r="AI110" s="2"/>
      <c r="AJ110" s="22">
        <v>2000</v>
      </c>
      <c r="AK110" s="23">
        <v>7076.3245403499714</v>
      </c>
      <c r="AL110" s="2"/>
      <c r="AM110" s="17">
        <v>35065</v>
      </c>
      <c r="AN110" s="18">
        <v>94.844568084441306</v>
      </c>
      <c r="AO110" s="3"/>
      <c r="AP110" s="2"/>
      <c r="AQ110" s="2"/>
      <c r="AR110" s="3"/>
      <c r="AS110" s="19">
        <v>38411</v>
      </c>
      <c r="AT110" s="18">
        <v>84.149977844914403</v>
      </c>
      <c r="AU110" s="3"/>
      <c r="AV110" s="2"/>
      <c r="AW110" s="2"/>
      <c r="AX110" s="5"/>
      <c r="AY110" s="5"/>
      <c r="AZ110" s="5"/>
      <c r="BA110" s="5"/>
      <c r="BB110" s="5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</row>
    <row r="111" spans="1:15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17">
        <v>38078</v>
      </c>
      <c r="V111" s="18">
        <v>137.97256387727282</v>
      </c>
      <c r="W111" s="3"/>
      <c r="X111" s="19">
        <v>37195</v>
      </c>
      <c r="Y111" s="18">
        <v>70.170454545454547</v>
      </c>
      <c r="Z111" s="3"/>
      <c r="AA111" s="2"/>
      <c r="AB111" s="2"/>
      <c r="AC111" s="3"/>
      <c r="AD111" s="17">
        <v>35156</v>
      </c>
      <c r="AE111" s="18"/>
      <c r="AF111" s="3"/>
      <c r="AG111" s="2"/>
      <c r="AH111" s="2"/>
      <c r="AI111" s="2"/>
      <c r="AJ111" s="22">
        <v>2001</v>
      </c>
      <c r="AK111" s="23">
        <v>7621.2273748292437</v>
      </c>
      <c r="AL111" s="2"/>
      <c r="AM111" s="17">
        <v>35156</v>
      </c>
      <c r="AN111" s="18">
        <v>98.110546577255235</v>
      </c>
      <c r="AO111" s="3"/>
      <c r="AP111" s="2"/>
      <c r="AQ111" s="2"/>
      <c r="AR111" s="3"/>
      <c r="AS111" s="19">
        <v>38412</v>
      </c>
      <c r="AT111" s="18">
        <v>83.964280280280263</v>
      </c>
      <c r="AU111" s="3"/>
      <c r="AV111" s="2"/>
      <c r="AW111" s="2"/>
      <c r="AX111" s="5"/>
      <c r="AY111" s="5"/>
      <c r="AZ111" s="5"/>
      <c r="BA111" s="5"/>
      <c r="BB111" s="5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</row>
    <row r="112" spans="1:15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17">
        <v>38169</v>
      </c>
      <c r="V112" s="18">
        <v>136.59416517041856</v>
      </c>
      <c r="W112" s="3"/>
      <c r="X112" s="19">
        <v>37225</v>
      </c>
      <c r="Y112" s="18">
        <v>69.763033175355446</v>
      </c>
      <c r="Z112" s="3"/>
      <c r="AA112" s="2"/>
      <c r="AB112" s="2"/>
      <c r="AC112" s="3"/>
      <c r="AD112" s="17">
        <v>35247</v>
      </c>
      <c r="AE112" s="18">
        <v>114.38893582762088</v>
      </c>
      <c r="AF112" s="3"/>
      <c r="AG112" s="2"/>
      <c r="AH112" s="2"/>
      <c r="AI112" s="2"/>
      <c r="AJ112" s="22">
        <v>2002</v>
      </c>
      <c r="AK112" s="23">
        <v>8131.0062077629</v>
      </c>
      <c r="AL112" s="2"/>
      <c r="AM112" s="17">
        <v>35247</v>
      </c>
      <c r="AN112" s="18">
        <v>99.230482691912357</v>
      </c>
      <c r="AO112" s="3"/>
      <c r="AP112" s="2"/>
      <c r="AQ112" s="2"/>
      <c r="AR112" s="3"/>
      <c r="AS112" s="19">
        <v>38443</v>
      </c>
      <c r="AT112" s="18">
        <v>84.363855000000001</v>
      </c>
      <c r="AU112" s="3"/>
      <c r="AV112" s="2"/>
      <c r="AW112" s="2"/>
      <c r="AX112" s="5"/>
      <c r="AY112" s="5"/>
      <c r="AZ112" s="5"/>
      <c r="BA112" s="5"/>
      <c r="BB112" s="5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</row>
    <row r="113" spans="1:15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17">
        <v>38261</v>
      </c>
      <c r="V113" s="18">
        <v>138.3555034059284</v>
      </c>
      <c r="W113" s="3"/>
      <c r="X113" s="19">
        <v>37256</v>
      </c>
      <c r="Y113" s="18">
        <v>71.720116618075792</v>
      </c>
      <c r="Z113" s="3"/>
      <c r="AA113" s="2"/>
      <c r="AB113" s="2"/>
      <c r="AC113" s="3"/>
      <c r="AD113" s="17">
        <v>35339</v>
      </c>
      <c r="AE113" s="18"/>
      <c r="AF113" s="3"/>
      <c r="AG113" s="2"/>
      <c r="AH113" s="2"/>
      <c r="AI113" s="2"/>
      <c r="AJ113" s="22">
        <v>2003</v>
      </c>
      <c r="AK113" s="23">
        <v>8275.8844234216958</v>
      </c>
      <c r="AL113" s="2"/>
      <c r="AM113" s="17">
        <v>35339</v>
      </c>
      <c r="AN113" s="18">
        <v>100.64102681955411</v>
      </c>
      <c r="AO113" s="3"/>
      <c r="AP113" s="2"/>
      <c r="AQ113" s="2"/>
      <c r="AR113" s="3"/>
      <c r="AS113" s="19">
        <v>38477</v>
      </c>
      <c r="AT113" s="18">
        <v>84.905599599599597</v>
      </c>
      <c r="AU113" s="3"/>
      <c r="AV113" s="2"/>
      <c r="AW113" s="2"/>
      <c r="AX113" s="5"/>
      <c r="AY113" s="5"/>
      <c r="AZ113" s="5"/>
      <c r="BA113" s="5"/>
      <c r="BB113" s="5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</row>
    <row r="114" spans="1:15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17">
        <v>38353</v>
      </c>
      <c r="V114" s="18">
        <v>140.04214636201732</v>
      </c>
      <c r="W114" s="3"/>
      <c r="X114" s="19">
        <v>37287</v>
      </c>
      <c r="Y114" s="18">
        <v>72.011661807580168</v>
      </c>
      <c r="Z114" s="3"/>
      <c r="AA114" s="2"/>
      <c r="AB114" s="2"/>
      <c r="AC114" s="3"/>
      <c r="AD114" s="17">
        <v>35431</v>
      </c>
      <c r="AE114" s="18">
        <v>112.73743405502449</v>
      </c>
      <c r="AF114" s="3"/>
      <c r="AG114" s="2"/>
      <c r="AH114" s="2"/>
      <c r="AI114" s="2"/>
      <c r="AJ114" s="49">
        <v>2004</v>
      </c>
      <c r="AK114" s="23">
        <v>9509.49</v>
      </c>
      <c r="AL114" s="2"/>
      <c r="AM114" s="17">
        <v>35431</v>
      </c>
      <c r="AN114" s="18">
        <v>100.35063985413437</v>
      </c>
      <c r="AO114" s="3"/>
      <c r="AP114" s="2"/>
      <c r="AQ114" s="2"/>
      <c r="AR114" s="3"/>
      <c r="AS114" s="19">
        <v>38508</v>
      </c>
      <c r="AT114" s="18">
        <v>85.855831325301196</v>
      </c>
      <c r="AU114" s="3"/>
      <c r="AV114" s="2"/>
      <c r="AW114" s="2"/>
      <c r="AX114" s="5"/>
      <c r="AY114" s="5"/>
      <c r="AZ114" s="5"/>
      <c r="BA114" s="5"/>
      <c r="BB114" s="5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</row>
    <row r="115" spans="1:15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17">
        <v>38443</v>
      </c>
      <c r="V115" s="18">
        <v>144.1523331886672</v>
      </c>
      <c r="W115" s="3"/>
      <c r="X115" s="19">
        <v>37315</v>
      </c>
      <c r="Y115" s="18">
        <v>71.608527131782949</v>
      </c>
      <c r="Z115" s="3"/>
      <c r="AA115" s="2"/>
      <c r="AB115" s="2"/>
      <c r="AC115" s="3"/>
      <c r="AD115" s="17">
        <v>35521</v>
      </c>
      <c r="AE115" s="18"/>
      <c r="AF115" s="3"/>
      <c r="AG115" s="2"/>
      <c r="AH115" s="2"/>
      <c r="AI115" s="2"/>
      <c r="AJ115" s="22">
        <v>2005</v>
      </c>
      <c r="AK115" s="50">
        <v>10393.826582631385</v>
      </c>
      <c r="AL115" s="2"/>
      <c r="AM115" s="17">
        <v>35521</v>
      </c>
      <c r="AN115" s="18">
        <v>107.61941395772494</v>
      </c>
      <c r="AO115" s="3"/>
      <c r="AP115" s="2"/>
      <c r="AQ115" s="2"/>
      <c r="AR115" s="3"/>
      <c r="AS115" s="19">
        <v>38538</v>
      </c>
      <c r="AT115" s="18">
        <v>86.221539000000007</v>
      </c>
      <c r="AU115" s="3"/>
      <c r="AV115" s="2"/>
      <c r="AW115" s="2"/>
      <c r="AX115" s="5"/>
      <c r="AY115" s="5"/>
      <c r="AZ115" s="5"/>
      <c r="BA115" s="5"/>
      <c r="BB115" s="5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</row>
    <row r="116" spans="1:15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17">
        <v>38534</v>
      </c>
      <c r="V116" s="18">
        <v>145.83164759065735</v>
      </c>
      <c r="W116" s="3"/>
      <c r="X116" s="19">
        <v>37344</v>
      </c>
      <c r="Y116" s="18">
        <v>70.889748549323002</v>
      </c>
      <c r="Z116" s="3"/>
      <c r="AA116" s="2"/>
      <c r="AB116" s="2"/>
      <c r="AC116" s="3"/>
      <c r="AD116" s="17">
        <v>35612</v>
      </c>
      <c r="AE116" s="18">
        <v>111.07990070353659</v>
      </c>
      <c r="AF116" s="3"/>
      <c r="AG116" s="2"/>
      <c r="AH116" s="2"/>
      <c r="AI116" s="2"/>
      <c r="AJ116" s="2"/>
      <c r="AK116" s="2"/>
      <c r="AL116" s="2"/>
      <c r="AM116" s="17">
        <v>35612</v>
      </c>
      <c r="AN116" s="18">
        <v>108.40481852626837</v>
      </c>
      <c r="AO116" s="3"/>
      <c r="AP116" s="2"/>
      <c r="AQ116" s="2"/>
      <c r="AR116" s="3"/>
      <c r="AS116" s="19">
        <v>38569</v>
      </c>
      <c r="AT116" s="18">
        <v>86.275678963110664</v>
      </c>
      <c r="AU116" s="3"/>
      <c r="AV116" s="2"/>
      <c r="AW116" s="2"/>
      <c r="AX116" s="5"/>
      <c r="AY116" s="5"/>
      <c r="AZ116" s="5"/>
      <c r="BA116" s="5"/>
      <c r="BB116" s="5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</row>
    <row r="117" spans="1:15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17">
        <v>38626</v>
      </c>
      <c r="V117" s="18">
        <v>149.91918736285896</v>
      </c>
      <c r="W117" s="3"/>
      <c r="X117" s="19">
        <v>37376</v>
      </c>
      <c r="Y117" s="18">
        <v>70.126091173617837</v>
      </c>
      <c r="Z117" s="3"/>
      <c r="AA117" s="2"/>
      <c r="AB117" s="2"/>
      <c r="AC117" s="3"/>
      <c r="AD117" s="17">
        <v>35704</v>
      </c>
      <c r="AE117" s="18"/>
      <c r="AF117" s="3"/>
      <c r="AG117" s="2"/>
      <c r="AH117" s="2"/>
      <c r="AI117" s="2"/>
      <c r="AJ117" s="2"/>
      <c r="AK117" s="2"/>
      <c r="AL117" s="2"/>
      <c r="AM117" s="17">
        <v>35704</v>
      </c>
      <c r="AN117" s="18">
        <v>109.09073695499197</v>
      </c>
      <c r="AO117" s="3"/>
      <c r="AP117" s="2"/>
      <c r="AQ117" s="2"/>
      <c r="AR117" s="3"/>
      <c r="AS117" s="19">
        <v>38596</v>
      </c>
      <c r="AT117" s="18">
        <v>86.054105158730152</v>
      </c>
      <c r="AU117" s="3"/>
      <c r="AV117" s="2"/>
      <c r="AW117" s="2"/>
      <c r="AX117" s="5"/>
      <c r="AY117" s="5"/>
      <c r="AZ117" s="5"/>
      <c r="BA117" s="5"/>
      <c r="BB117" s="5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</row>
    <row r="118" spans="1:15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17">
        <v>38718</v>
      </c>
      <c r="V118" s="18">
        <v>151.45216924063143</v>
      </c>
      <c r="W118" s="3"/>
      <c r="X118" s="19">
        <v>37407</v>
      </c>
      <c r="Y118" s="18">
        <v>70.496592015579367</v>
      </c>
      <c r="Z118" s="3"/>
      <c r="AA118" s="2"/>
      <c r="AB118" s="2"/>
      <c r="AC118" s="3"/>
      <c r="AD118" s="17">
        <v>35796</v>
      </c>
      <c r="AE118" s="18">
        <v>110.60258473845344</v>
      </c>
      <c r="AF118" s="3"/>
      <c r="AG118" s="2"/>
      <c r="AH118" s="2"/>
      <c r="AI118" s="2"/>
      <c r="AJ118" s="2"/>
      <c r="AK118" s="2"/>
      <c r="AL118" s="2"/>
      <c r="AM118" s="17">
        <v>35796</v>
      </c>
      <c r="AN118" s="18">
        <v>111.08102714407437</v>
      </c>
      <c r="AO118" s="3"/>
      <c r="AP118" s="2"/>
      <c r="AQ118" s="2"/>
      <c r="AR118" s="3"/>
      <c r="AS118" s="19">
        <v>38626</v>
      </c>
      <c r="AT118" s="18">
        <v>86.198518886679935</v>
      </c>
      <c r="AU118" s="3"/>
      <c r="AV118" s="2"/>
      <c r="AW118" s="2"/>
      <c r="AX118" s="5"/>
      <c r="AY118" s="5"/>
      <c r="AZ118" s="5"/>
      <c r="BA118" s="5"/>
      <c r="BB118" s="5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</row>
    <row r="119" spans="1:15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17">
        <v>38808</v>
      </c>
      <c r="V119" s="18">
        <v>153.62231967535379</v>
      </c>
      <c r="W119" s="3"/>
      <c r="X119" s="19">
        <v>37435</v>
      </c>
      <c r="Y119" s="18">
        <v>70.077972709551659</v>
      </c>
      <c r="Z119" s="3"/>
      <c r="AA119" s="2"/>
      <c r="AB119" s="2"/>
      <c r="AC119" s="3"/>
      <c r="AD119" s="17">
        <v>35886</v>
      </c>
      <c r="AE119" s="18"/>
      <c r="AF119" s="3"/>
      <c r="AG119" s="2"/>
      <c r="AH119" s="2"/>
      <c r="AI119" s="2"/>
      <c r="AJ119" s="2"/>
      <c r="AK119" s="2"/>
      <c r="AL119" s="2"/>
      <c r="AM119" s="17">
        <v>35886</v>
      </c>
      <c r="AN119" s="18">
        <v>117.48866718048174</v>
      </c>
      <c r="AO119" s="3"/>
      <c r="AP119" s="2"/>
      <c r="AQ119" s="2"/>
      <c r="AR119" s="3"/>
      <c r="AS119" s="19">
        <v>38657</v>
      </c>
      <c r="AT119" s="18">
        <v>86.537573852295409</v>
      </c>
      <c r="AU119" s="3"/>
      <c r="AV119" s="2"/>
      <c r="AW119" s="2"/>
      <c r="AX119" s="5"/>
      <c r="AY119" s="5"/>
      <c r="AZ119" s="5"/>
      <c r="BA119" s="5"/>
      <c r="BB119" s="5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</row>
    <row r="120" spans="1:15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17">
        <v>38899</v>
      </c>
      <c r="V120" s="18">
        <v>153.7536222721518</v>
      </c>
      <c r="W120" s="3"/>
      <c r="X120" s="19">
        <v>37468</v>
      </c>
      <c r="Y120" s="18">
        <v>69.170731707317074</v>
      </c>
      <c r="Z120" s="3"/>
      <c r="AA120" s="2"/>
      <c r="AB120" s="2"/>
      <c r="AC120" s="3"/>
      <c r="AD120" s="17">
        <v>35977</v>
      </c>
      <c r="AE120" s="18">
        <v>109.52418668237371</v>
      </c>
      <c r="AF120" s="3"/>
      <c r="AG120" s="2"/>
      <c r="AH120" s="2"/>
      <c r="AI120" s="2"/>
      <c r="AJ120" s="2"/>
      <c r="AK120" s="2"/>
      <c r="AL120" s="2"/>
      <c r="AM120" s="17">
        <v>35977</v>
      </c>
      <c r="AN120" s="18">
        <v>115.13910634504904</v>
      </c>
      <c r="AO120" s="3"/>
      <c r="AP120" s="2"/>
      <c r="AQ120" s="2"/>
      <c r="AR120" s="3"/>
      <c r="AS120" s="19">
        <v>38687</v>
      </c>
      <c r="AT120" s="18">
        <v>86.445002985074623</v>
      </c>
      <c r="AU120" s="3"/>
      <c r="AV120" s="2"/>
      <c r="AW120" s="2"/>
      <c r="AX120" s="5"/>
      <c r="AY120" s="5"/>
      <c r="AZ120" s="5"/>
      <c r="BA120" s="5"/>
      <c r="BB120" s="5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</row>
    <row r="121" spans="1:15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17">
        <v>38991</v>
      </c>
      <c r="V121" s="18">
        <v>156.53249132293394</v>
      </c>
      <c r="W121" s="3"/>
      <c r="X121" s="19">
        <v>37498</v>
      </c>
      <c r="Y121" s="18">
        <v>67.906066536203525</v>
      </c>
      <c r="Z121" s="3"/>
      <c r="AA121" s="2"/>
      <c r="AB121" s="2"/>
      <c r="AC121" s="3"/>
      <c r="AD121" s="17">
        <v>36069</v>
      </c>
      <c r="AE121" s="18"/>
      <c r="AF121" s="3"/>
      <c r="AG121" s="2"/>
      <c r="AH121" s="2"/>
      <c r="AI121" s="2"/>
      <c r="AJ121" s="2"/>
      <c r="AK121" s="2"/>
      <c r="AL121" s="2"/>
      <c r="AM121" s="17">
        <v>36069</v>
      </c>
      <c r="AN121" s="18">
        <v>111.50330586847994</v>
      </c>
      <c r="AO121" s="3"/>
      <c r="AP121" s="2"/>
      <c r="AQ121" s="2"/>
      <c r="AR121" s="3"/>
      <c r="AS121" s="19">
        <v>38723</v>
      </c>
      <c r="AT121" s="18">
        <v>86.217032640949554</v>
      </c>
      <c r="AU121" s="3"/>
      <c r="AV121" s="2"/>
      <c r="AW121" s="2"/>
      <c r="AX121" s="5"/>
      <c r="AY121" s="5"/>
      <c r="AZ121" s="5"/>
      <c r="BA121" s="5"/>
      <c r="BB121" s="5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</row>
    <row r="122" spans="1:15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17">
        <v>39083</v>
      </c>
      <c r="V122" s="18">
        <v>159.14160876477382</v>
      </c>
      <c r="W122" s="3"/>
      <c r="X122" s="19">
        <v>37529</v>
      </c>
      <c r="Y122" s="18">
        <v>65.717092337917492</v>
      </c>
      <c r="Z122" s="3"/>
      <c r="AA122" s="2"/>
      <c r="AB122" s="2"/>
      <c r="AC122" s="3"/>
      <c r="AD122" s="17">
        <v>36161</v>
      </c>
      <c r="AE122" s="18">
        <v>108.83900565188664</v>
      </c>
      <c r="AF122" s="3"/>
      <c r="AG122" s="2"/>
      <c r="AH122" s="2"/>
      <c r="AI122" s="2"/>
      <c r="AJ122" s="2"/>
      <c r="AK122" s="2"/>
      <c r="AL122" s="2"/>
      <c r="AM122" s="17">
        <v>36161</v>
      </c>
      <c r="AN122" s="18">
        <v>115.5743609467508</v>
      </c>
      <c r="AO122" s="3"/>
      <c r="AP122" s="2"/>
      <c r="AQ122" s="2"/>
      <c r="AR122" s="3"/>
      <c r="AS122" s="19">
        <v>38754</v>
      </c>
      <c r="AT122" s="18">
        <v>86.436552813425465</v>
      </c>
      <c r="AU122" s="3"/>
      <c r="AV122" s="2"/>
      <c r="AW122" s="2"/>
      <c r="AX122" s="5"/>
      <c r="AY122" s="5"/>
      <c r="AZ122" s="5"/>
      <c r="BA122" s="5"/>
      <c r="BB122" s="5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</row>
    <row r="123" spans="1:15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17">
        <v>39173</v>
      </c>
      <c r="V123" s="18">
        <v>161.42775373295001</v>
      </c>
      <c r="W123" s="3"/>
      <c r="X123" s="19">
        <v>37560</v>
      </c>
      <c r="Y123" s="18">
        <v>64.24361493123773</v>
      </c>
      <c r="Z123" s="3"/>
      <c r="AA123" s="2"/>
      <c r="AB123" s="2"/>
      <c r="AC123" s="3"/>
      <c r="AD123" s="17">
        <v>36251</v>
      </c>
      <c r="AE123" s="18"/>
      <c r="AF123" s="3"/>
      <c r="AG123" s="2"/>
      <c r="AH123" s="2"/>
      <c r="AI123" s="2"/>
      <c r="AJ123" s="2"/>
      <c r="AK123" s="2"/>
      <c r="AL123" s="2"/>
      <c r="AM123" s="17">
        <v>36251</v>
      </c>
      <c r="AN123" s="18">
        <v>123.18521186164351</v>
      </c>
      <c r="AO123" s="3"/>
      <c r="AP123" s="2"/>
      <c r="AQ123" s="2"/>
      <c r="AR123" s="3"/>
      <c r="AS123" s="19">
        <v>38782</v>
      </c>
      <c r="AT123" s="18">
        <v>86.478464180569176</v>
      </c>
      <c r="AU123" s="3"/>
      <c r="AV123" s="2"/>
      <c r="AW123" s="2"/>
      <c r="AX123" s="5"/>
      <c r="AY123" s="5"/>
      <c r="AZ123" s="5"/>
      <c r="BA123" s="5"/>
      <c r="BB123" s="5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</row>
    <row r="124" spans="1:15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17">
        <v>39264</v>
      </c>
      <c r="V124" s="18">
        <v>160.57715767953351</v>
      </c>
      <c r="W124" s="3"/>
      <c r="X124" s="19">
        <v>37589</v>
      </c>
      <c r="Y124" s="18">
        <v>63.520157325467054</v>
      </c>
      <c r="Z124" s="3"/>
      <c r="AA124" s="2"/>
      <c r="AB124" s="2"/>
      <c r="AC124" s="3"/>
      <c r="AD124" s="17">
        <v>36342</v>
      </c>
      <c r="AE124" s="18">
        <v>106.51013712411012</v>
      </c>
      <c r="AF124" s="3"/>
      <c r="AG124" s="2"/>
      <c r="AH124" s="2"/>
      <c r="AI124" s="2"/>
      <c r="AJ124" s="2"/>
      <c r="AK124" s="2"/>
      <c r="AL124" s="2"/>
      <c r="AM124" s="17">
        <v>36342</v>
      </c>
      <c r="AN124" s="18">
        <v>123.44540365123476</v>
      </c>
      <c r="AO124" s="3"/>
      <c r="AP124" s="2"/>
      <c r="AQ124" s="2"/>
      <c r="AR124" s="3"/>
      <c r="AS124" s="19">
        <v>38813</v>
      </c>
      <c r="AT124" s="18">
        <v>87.15809607843137</v>
      </c>
      <c r="AU124" s="3"/>
      <c r="AV124" s="2"/>
      <c r="AW124" s="2"/>
      <c r="AX124" s="5"/>
      <c r="AY124" s="5"/>
      <c r="AZ124" s="5"/>
      <c r="BA124" s="5"/>
      <c r="BB124" s="5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</row>
    <row r="125" spans="1:15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9">
        <v>37621</v>
      </c>
      <c r="Y125" s="18">
        <v>63.31360946745562</v>
      </c>
      <c r="Z125" s="3"/>
      <c r="AA125" s="2"/>
      <c r="AB125" s="2"/>
      <c r="AC125" s="3"/>
      <c r="AD125" s="17">
        <v>36434</v>
      </c>
      <c r="AE125" s="18"/>
      <c r="AF125" s="3"/>
      <c r="AG125" s="2"/>
      <c r="AH125" s="2"/>
      <c r="AI125" s="2"/>
      <c r="AJ125" s="2"/>
      <c r="AK125" s="2"/>
      <c r="AL125" s="2"/>
      <c r="AM125" s="17">
        <v>36434</v>
      </c>
      <c r="AN125" s="18">
        <v>125.88568260347211</v>
      </c>
      <c r="AO125" s="3"/>
      <c r="AP125" s="2"/>
      <c r="AQ125" s="2"/>
      <c r="AR125" s="3"/>
      <c r="AS125" s="19">
        <v>38843</v>
      </c>
      <c r="AT125" s="18">
        <v>87.875490215264179</v>
      </c>
      <c r="AU125" s="3"/>
      <c r="AV125" s="2"/>
      <c r="AW125" s="2"/>
      <c r="AX125" s="5"/>
      <c r="AY125" s="5"/>
      <c r="AZ125" s="5"/>
      <c r="BA125" s="5"/>
      <c r="BB125" s="5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</row>
    <row r="126" spans="1:15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9">
        <v>37652</v>
      </c>
      <c r="Y126" s="18">
        <v>62.783810463968415</v>
      </c>
      <c r="Z126" s="3"/>
      <c r="AA126" s="2"/>
      <c r="AB126" s="2"/>
      <c r="AC126" s="3"/>
      <c r="AD126" s="17">
        <v>36526</v>
      </c>
      <c r="AE126" s="18">
        <v>105.20128695395721</v>
      </c>
      <c r="AF126" s="3"/>
      <c r="AG126" s="2"/>
      <c r="AH126" s="2"/>
      <c r="AI126" s="2"/>
      <c r="AJ126" s="2"/>
      <c r="AK126" s="2"/>
      <c r="AL126" s="2"/>
      <c r="AM126" s="17">
        <v>36526</v>
      </c>
      <c r="AN126" s="18">
        <v>131.14126142300415</v>
      </c>
      <c r="AO126" s="3"/>
      <c r="AP126" s="2"/>
      <c r="AQ126" s="2"/>
      <c r="AR126" s="3"/>
      <c r="AS126" s="19">
        <v>38874</v>
      </c>
      <c r="AT126" s="18">
        <v>88.468314705882349</v>
      </c>
      <c r="AU126" s="3"/>
      <c r="AV126" s="2"/>
      <c r="AW126" s="2"/>
      <c r="AX126" s="5"/>
      <c r="AY126" s="5"/>
      <c r="AZ126" s="5"/>
      <c r="BA126" s="5"/>
      <c r="BB126" s="5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</row>
    <row r="127" spans="1:15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9">
        <v>37680</v>
      </c>
      <c r="Y127" s="18">
        <v>62.710187932739856</v>
      </c>
      <c r="Z127" s="3"/>
      <c r="AA127" s="2"/>
      <c r="AB127" s="2"/>
      <c r="AC127" s="3"/>
      <c r="AD127" s="17">
        <v>36617</v>
      </c>
      <c r="AE127" s="18"/>
      <c r="AF127" s="3"/>
      <c r="AG127" s="2"/>
      <c r="AH127" s="2"/>
      <c r="AI127" s="2"/>
      <c r="AJ127" s="2"/>
      <c r="AK127" s="2"/>
      <c r="AL127" s="2"/>
      <c r="AM127" s="17">
        <v>36617</v>
      </c>
      <c r="AN127" s="18">
        <v>139.84586734923329</v>
      </c>
      <c r="AO127" s="3"/>
      <c r="AP127" s="2"/>
      <c r="AQ127" s="2"/>
      <c r="AR127" s="3"/>
      <c r="AS127" s="19">
        <v>38904</v>
      </c>
      <c r="AT127" s="18">
        <v>88.311924804687493</v>
      </c>
      <c r="AU127" s="3"/>
      <c r="AV127" s="2"/>
      <c r="AW127" s="2"/>
      <c r="AX127" s="5"/>
      <c r="AY127" s="5"/>
      <c r="AZ127" s="5"/>
      <c r="BA127" s="5"/>
      <c r="BB127" s="5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</row>
    <row r="128" spans="1:15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9">
        <v>37711</v>
      </c>
      <c r="Y128" s="18">
        <v>60.474308300395265</v>
      </c>
      <c r="Z128" s="3"/>
      <c r="AA128" s="2"/>
      <c r="AB128" s="2"/>
      <c r="AC128" s="3"/>
      <c r="AD128" s="17">
        <v>36708</v>
      </c>
      <c r="AE128" s="18">
        <v>103.7329245767761</v>
      </c>
      <c r="AF128" s="3"/>
      <c r="AG128" s="2"/>
      <c r="AH128" s="2"/>
      <c r="AI128" s="2"/>
      <c r="AJ128" s="2"/>
      <c r="AK128" s="2"/>
      <c r="AL128" s="2"/>
      <c r="AM128" s="17">
        <v>36708</v>
      </c>
      <c r="AN128" s="18">
        <v>134.53755182772912</v>
      </c>
      <c r="AO128" s="3"/>
      <c r="AP128" s="2"/>
      <c r="AQ128" s="2"/>
      <c r="AR128" s="3"/>
      <c r="AS128" s="19">
        <v>38935</v>
      </c>
      <c r="AT128" s="18">
        <v>88.010046601941738</v>
      </c>
      <c r="AU128" s="3"/>
      <c r="AV128" s="3"/>
      <c r="AW128" s="3"/>
      <c r="AX128" s="5"/>
      <c r="AY128" s="5"/>
      <c r="AZ128" s="5"/>
      <c r="BA128" s="5"/>
      <c r="BB128" s="5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</row>
    <row r="129" spans="1:15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9">
        <v>37741</v>
      </c>
      <c r="Y129" s="18">
        <v>59.723593287265551</v>
      </c>
      <c r="Z129" s="3"/>
      <c r="AA129" s="2"/>
      <c r="AB129" s="2"/>
      <c r="AC129" s="3"/>
      <c r="AD129" s="17">
        <v>36800</v>
      </c>
      <c r="AE129" s="18"/>
      <c r="AF129" s="3"/>
      <c r="AG129" s="2"/>
      <c r="AH129" s="2"/>
      <c r="AI129" s="2"/>
      <c r="AJ129" s="2"/>
      <c r="AK129" s="2"/>
      <c r="AL129" s="2"/>
      <c r="AM129" s="17">
        <v>36800</v>
      </c>
      <c r="AN129" s="18">
        <v>135.45966291942614</v>
      </c>
      <c r="AO129" s="3"/>
      <c r="AP129" s="2"/>
      <c r="AQ129" s="2"/>
      <c r="AR129" s="3"/>
      <c r="AS129" s="19">
        <v>38966</v>
      </c>
      <c r="AT129" s="18">
        <v>88.177716360116165</v>
      </c>
      <c r="AU129" s="3"/>
      <c r="AV129" s="3"/>
      <c r="AW129" s="3"/>
      <c r="AX129" s="5"/>
      <c r="AY129" s="5"/>
      <c r="AZ129" s="5"/>
      <c r="BA129" s="5"/>
      <c r="BB129" s="5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</row>
    <row r="130" spans="1:15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9">
        <v>37771</v>
      </c>
      <c r="Y130" s="18">
        <v>59.580838323353291</v>
      </c>
      <c r="Z130" s="3"/>
      <c r="AA130" s="2"/>
      <c r="AB130" s="2"/>
      <c r="AC130" s="3"/>
      <c r="AD130" s="17">
        <v>36892</v>
      </c>
      <c r="AE130" s="18">
        <v>101.93723552281168</v>
      </c>
      <c r="AF130" s="3"/>
      <c r="AG130" s="2"/>
      <c r="AH130" s="2"/>
      <c r="AI130" s="2"/>
      <c r="AJ130" s="2"/>
      <c r="AK130" s="2"/>
      <c r="AL130" s="2"/>
      <c r="AM130" s="17">
        <v>36892</v>
      </c>
      <c r="AN130" s="18">
        <v>137.95843359094806</v>
      </c>
      <c r="AO130" s="3"/>
      <c r="AP130" s="2"/>
      <c r="AQ130" s="2"/>
      <c r="AR130" s="3"/>
      <c r="AS130" s="19">
        <v>38996</v>
      </c>
      <c r="AT130" s="18">
        <v>89.798816147859924</v>
      </c>
      <c r="AU130" s="3"/>
      <c r="AV130" s="3"/>
      <c r="AW130" s="3"/>
      <c r="AX130" s="5"/>
      <c r="AY130" s="5"/>
      <c r="AZ130" s="5"/>
      <c r="BA130" s="5"/>
      <c r="BB130" s="5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</row>
    <row r="131" spans="1:15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9">
        <v>37802</v>
      </c>
      <c r="Y131" s="18">
        <v>59.6579476861167</v>
      </c>
      <c r="Z131" s="3"/>
      <c r="AA131" s="2"/>
      <c r="AB131" s="2"/>
      <c r="AC131" s="3"/>
      <c r="AD131" s="17">
        <v>36982</v>
      </c>
      <c r="AE131" s="18"/>
      <c r="AF131" s="3"/>
      <c r="AG131" s="2"/>
      <c r="AH131" s="2"/>
      <c r="AI131" s="2"/>
      <c r="AJ131" s="2"/>
      <c r="AK131" s="2"/>
      <c r="AL131" s="2"/>
      <c r="AM131" s="17">
        <v>36982</v>
      </c>
      <c r="AN131" s="18">
        <v>142.86265979137102</v>
      </c>
      <c r="AO131" s="3"/>
      <c r="AP131" s="2"/>
      <c r="AQ131" s="2"/>
      <c r="AR131" s="3"/>
      <c r="AS131" s="19">
        <v>39027</v>
      </c>
      <c r="AT131" s="18">
        <v>93.039547409579669</v>
      </c>
      <c r="AU131" s="3"/>
      <c r="AV131" s="3"/>
      <c r="AW131" s="3"/>
      <c r="AX131" s="5"/>
      <c r="AY131" s="5"/>
      <c r="AZ131" s="5"/>
      <c r="BA131" s="5"/>
      <c r="BB131" s="5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</row>
    <row r="132" spans="1:15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9">
        <v>37833</v>
      </c>
      <c r="Y132" s="37">
        <v>59.349593495934947</v>
      </c>
      <c r="Z132" s="3"/>
      <c r="AA132" s="2"/>
      <c r="AB132" s="2"/>
      <c r="AC132" s="3"/>
      <c r="AD132" s="17">
        <v>37073</v>
      </c>
      <c r="AE132" s="18">
        <v>100.622194126729</v>
      </c>
      <c r="AF132" s="3"/>
      <c r="AG132" s="2"/>
      <c r="AH132" s="2"/>
      <c r="AI132" s="2"/>
      <c r="AJ132" s="2"/>
      <c r="AK132" s="2"/>
      <c r="AL132" s="2"/>
      <c r="AM132" s="17">
        <v>37073</v>
      </c>
      <c r="AN132" s="18">
        <v>143.65676052053985</v>
      </c>
      <c r="AO132" s="3"/>
      <c r="AP132" s="2"/>
      <c r="AQ132" s="2"/>
      <c r="AR132" s="3"/>
      <c r="AS132" s="19">
        <v>39057</v>
      </c>
      <c r="AT132" s="18">
        <v>94.496636452241717</v>
      </c>
      <c r="AU132" s="3"/>
      <c r="AV132" s="3"/>
      <c r="AW132" s="3"/>
      <c r="AX132" s="5"/>
      <c r="AY132" s="5"/>
      <c r="AZ132" s="5"/>
      <c r="BA132" s="5"/>
      <c r="BB132" s="5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</row>
    <row r="133" spans="1:15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9">
        <v>37862</v>
      </c>
      <c r="Y133" s="18">
        <v>59.613428280773149</v>
      </c>
      <c r="Z133" s="3"/>
      <c r="AA133" s="2"/>
      <c r="AB133" s="2"/>
      <c r="AC133" s="3"/>
      <c r="AD133" s="17">
        <v>37165</v>
      </c>
      <c r="AE133" s="18"/>
      <c r="AF133" s="3"/>
      <c r="AG133" s="2"/>
      <c r="AH133" s="2"/>
      <c r="AI133" s="2"/>
      <c r="AJ133" s="2"/>
      <c r="AK133" s="2"/>
      <c r="AL133" s="2"/>
      <c r="AM133" s="17">
        <v>37165</v>
      </c>
      <c r="AN133" s="18">
        <v>142.58846438794407</v>
      </c>
      <c r="AO133" s="3"/>
      <c r="AP133" s="2"/>
      <c r="AQ133" s="2"/>
      <c r="AR133" s="3"/>
      <c r="AS133" s="19">
        <v>39088</v>
      </c>
      <c r="AT133" s="18">
        <v>95.137263618677054</v>
      </c>
      <c r="AU133" s="3"/>
      <c r="AV133" s="3"/>
      <c r="AW133" s="3"/>
      <c r="AX133" s="5"/>
      <c r="AY133" s="5"/>
      <c r="AZ133" s="5"/>
      <c r="BA133" s="5"/>
      <c r="BB133" s="5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</row>
    <row r="134" spans="1:15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9">
        <v>37894</v>
      </c>
      <c r="Y134" s="18">
        <v>61.827411167512693</v>
      </c>
      <c r="Z134" s="3"/>
      <c r="AA134" s="2"/>
      <c r="AB134" s="2"/>
      <c r="AC134" s="3"/>
      <c r="AD134" s="17">
        <v>37257</v>
      </c>
      <c r="AE134" s="18">
        <v>98.980625625999252</v>
      </c>
      <c r="AF134" s="3"/>
      <c r="AG134" s="2"/>
      <c r="AH134" s="2"/>
      <c r="AI134" s="2"/>
      <c r="AJ134" s="2"/>
      <c r="AK134" s="2"/>
      <c r="AL134" s="2"/>
      <c r="AM134" s="17">
        <v>37257</v>
      </c>
      <c r="AN134" s="18">
        <v>145.92619888703985</v>
      </c>
      <c r="AO134" s="3"/>
      <c r="AP134" s="2"/>
      <c r="AQ134" s="2"/>
      <c r="AR134" s="3"/>
      <c r="AS134" s="19">
        <v>39119</v>
      </c>
      <c r="AT134" s="18">
        <v>94.836878260869568</v>
      </c>
      <c r="AU134" s="3"/>
      <c r="AV134" s="3"/>
      <c r="AW134" s="3"/>
      <c r="AX134" s="5"/>
      <c r="AY134" s="5"/>
      <c r="AZ134" s="5"/>
      <c r="BA134" s="5"/>
      <c r="BB134" s="5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</row>
    <row r="135" spans="1:15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9">
        <v>37925</v>
      </c>
      <c r="Y135" s="18">
        <v>63.975782038345109</v>
      </c>
      <c r="Z135" s="3"/>
      <c r="AA135" s="2"/>
      <c r="AB135" s="2"/>
      <c r="AC135" s="3"/>
      <c r="AD135" s="17">
        <v>37347</v>
      </c>
      <c r="AE135" s="18"/>
      <c r="AF135" s="3"/>
      <c r="AG135" s="2"/>
      <c r="AH135" s="2"/>
      <c r="AI135" s="2"/>
      <c r="AJ135" s="2"/>
      <c r="AK135" s="2"/>
      <c r="AL135" s="2"/>
      <c r="AM135" s="17">
        <v>37347</v>
      </c>
      <c r="AN135" s="18">
        <v>150.11916164914541</v>
      </c>
      <c r="AO135" s="3"/>
      <c r="AP135" s="2"/>
      <c r="AQ135" s="2"/>
      <c r="AR135" s="3"/>
      <c r="AS135" s="19">
        <v>39147</v>
      </c>
      <c r="AT135" s="18">
        <v>94.463128722382322</v>
      </c>
      <c r="AU135" s="3"/>
      <c r="AV135" s="3"/>
      <c r="AW135" s="3"/>
      <c r="AX135" s="5"/>
      <c r="AY135" s="5"/>
      <c r="AZ135" s="5"/>
      <c r="BA135" s="5"/>
      <c r="BB135" s="5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</row>
    <row r="136" spans="1:15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9">
        <v>37953</v>
      </c>
      <c r="Y136" s="18">
        <v>64.753272910372601</v>
      </c>
      <c r="Z136" s="3"/>
      <c r="AA136" s="2"/>
      <c r="AB136" s="2"/>
      <c r="AC136" s="3"/>
      <c r="AD136" s="17">
        <v>37438</v>
      </c>
      <c r="AE136" s="18">
        <v>97.152537793203834</v>
      </c>
      <c r="AF136" s="3"/>
      <c r="AG136" s="2"/>
      <c r="AH136" s="2"/>
      <c r="AI136" s="2"/>
      <c r="AJ136" s="2"/>
      <c r="AK136" s="2"/>
      <c r="AL136" s="2"/>
      <c r="AM136" s="17">
        <v>37438</v>
      </c>
      <c r="AN136" s="18">
        <v>143.85239164122643</v>
      </c>
      <c r="AO136" s="3"/>
      <c r="AP136" s="2"/>
      <c r="AQ136" s="2"/>
      <c r="AR136" s="3"/>
      <c r="AS136" s="19">
        <v>39179</v>
      </c>
      <c r="AT136" s="18">
        <v>94.223612440191388</v>
      </c>
      <c r="AU136" s="3"/>
      <c r="AV136" s="3"/>
      <c r="AW136" s="3"/>
      <c r="AX136" s="5"/>
      <c r="AY136" s="5"/>
      <c r="AZ136" s="5"/>
      <c r="BA136" s="5"/>
      <c r="BB136" s="5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</row>
    <row r="137" spans="1:15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9">
        <v>37986</v>
      </c>
      <c r="Y137" s="18">
        <v>65.7286432160804</v>
      </c>
      <c r="Z137" s="3"/>
      <c r="AA137" s="2"/>
      <c r="AB137" s="2"/>
      <c r="AC137" s="3"/>
      <c r="AD137" s="17">
        <v>37530</v>
      </c>
      <c r="AE137" s="18"/>
      <c r="AF137" s="3"/>
      <c r="AG137" s="2"/>
      <c r="AH137" s="2"/>
      <c r="AI137" s="2"/>
      <c r="AJ137" s="2"/>
      <c r="AK137" s="2"/>
      <c r="AL137" s="2"/>
      <c r="AM137" s="17">
        <v>37530</v>
      </c>
      <c r="AN137" s="18">
        <v>141.9264612964391</v>
      </c>
      <c r="AO137" s="3"/>
      <c r="AP137" s="2"/>
      <c r="AQ137" s="2"/>
      <c r="AR137" s="3"/>
      <c r="AS137" s="19">
        <v>39209</v>
      </c>
      <c r="AT137" s="18">
        <v>94.16561759082218</v>
      </c>
      <c r="AU137" s="3"/>
      <c r="AV137" s="3"/>
      <c r="AW137" s="3"/>
      <c r="AX137" s="5"/>
      <c r="AY137" s="5"/>
      <c r="AZ137" s="5"/>
      <c r="BA137" s="5"/>
      <c r="BB137" s="5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</row>
    <row r="138" spans="1:15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9">
        <v>38016</v>
      </c>
      <c r="Y138" s="18">
        <v>69.639278557114224</v>
      </c>
      <c r="Z138" s="3"/>
      <c r="AA138" s="2"/>
      <c r="AB138" s="2"/>
      <c r="AC138" s="3"/>
      <c r="AD138" s="17">
        <v>37622</v>
      </c>
      <c r="AE138" s="18">
        <v>95.26014165162276</v>
      </c>
      <c r="AF138" s="3"/>
      <c r="AG138" s="2"/>
      <c r="AH138" s="2"/>
      <c r="AI138" s="2"/>
      <c r="AJ138" s="2"/>
      <c r="AK138" s="2"/>
      <c r="AL138" s="2"/>
      <c r="AM138" s="17">
        <v>37622</v>
      </c>
      <c r="AN138" s="18">
        <v>141.59263977930564</v>
      </c>
      <c r="AO138" s="3"/>
      <c r="AP138" s="2"/>
      <c r="AQ138" s="2"/>
      <c r="AR138" s="3"/>
      <c r="AS138" s="19">
        <v>39240</v>
      </c>
      <c r="AT138" s="18">
        <v>94.293369980879547</v>
      </c>
      <c r="AU138" s="3"/>
      <c r="AV138" s="3"/>
      <c r="AW138" s="3"/>
      <c r="AX138" s="5"/>
      <c r="AY138" s="5"/>
      <c r="AZ138" s="5"/>
      <c r="BA138" s="5"/>
      <c r="BB138" s="5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</row>
    <row r="139" spans="1:15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9">
        <v>38044</v>
      </c>
      <c r="Y139" s="18">
        <v>73.864783047426855</v>
      </c>
      <c r="Z139" s="3"/>
      <c r="AA139" s="2"/>
      <c r="AB139" s="2"/>
      <c r="AC139" s="3"/>
      <c r="AD139" s="17">
        <v>37712</v>
      </c>
      <c r="AE139" s="18"/>
      <c r="AF139" s="3"/>
      <c r="AG139" s="2"/>
      <c r="AH139" s="2"/>
      <c r="AI139" s="2"/>
      <c r="AJ139" s="2"/>
      <c r="AK139" s="2"/>
      <c r="AL139" s="2"/>
      <c r="AM139" s="17">
        <v>37712</v>
      </c>
      <c r="AN139" s="18">
        <v>144.42323330756514</v>
      </c>
      <c r="AO139" s="3"/>
      <c r="AP139" s="2"/>
      <c r="AQ139" s="2"/>
      <c r="AR139" s="3"/>
      <c r="AS139" s="19">
        <v>39271</v>
      </c>
      <c r="AT139" s="18">
        <v>94.178479047619064</v>
      </c>
      <c r="AU139" s="3"/>
      <c r="AV139" s="3"/>
      <c r="AW139" s="3"/>
      <c r="AX139" s="5"/>
      <c r="AY139" s="5"/>
      <c r="AZ139" s="5"/>
      <c r="BA139" s="5"/>
      <c r="BB139" s="5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</row>
    <row r="140" spans="1:15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9">
        <v>38077</v>
      </c>
      <c r="Y140" s="18">
        <v>78.80928355196771</v>
      </c>
      <c r="Z140" s="3"/>
      <c r="AA140" s="2"/>
      <c r="AB140" s="2"/>
      <c r="AC140" s="3"/>
      <c r="AD140" s="17">
        <v>37803</v>
      </c>
      <c r="AE140" s="18">
        <v>92.449996257763559</v>
      </c>
      <c r="AF140" s="3"/>
      <c r="AG140" s="2"/>
      <c r="AH140" s="2"/>
      <c r="AI140" s="2"/>
      <c r="AJ140" s="2"/>
      <c r="AK140" s="2"/>
      <c r="AL140" s="2"/>
      <c r="AM140" s="17">
        <v>37803</v>
      </c>
      <c r="AN140" s="18">
        <v>143.41503386407851</v>
      </c>
      <c r="AO140" s="3"/>
      <c r="AP140" s="2"/>
      <c r="AQ140" s="2"/>
      <c r="AR140" s="3"/>
      <c r="AS140" s="19">
        <v>39303</v>
      </c>
      <c r="AT140" s="18">
        <v>94.266428163653671</v>
      </c>
      <c r="AU140" s="3"/>
      <c r="AV140" s="3"/>
      <c r="AW140" s="3"/>
      <c r="AX140" s="5"/>
      <c r="AY140" s="5"/>
      <c r="AZ140" s="5"/>
      <c r="BA140" s="5"/>
      <c r="BB140" s="5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</row>
    <row r="141" spans="1:15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9">
        <v>38107</v>
      </c>
      <c r="Y141" s="18">
        <v>79.638916750250758</v>
      </c>
      <c r="Z141" s="3"/>
      <c r="AA141" s="2"/>
      <c r="AB141" s="2"/>
      <c r="AC141" s="3"/>
      <c r="AD141" s="17">
        <v>37895</v>
      </c>
      <c r="AE141" s="18"/>
      <c r="AF141" s="3"/>
      <c r="AG141" s="2"/>
      <c r="AH141" s="2"/>
      <c r="AI141" s="2"/>
      <c r="AJ141" s="2"/>
      <c r="AK141" s="2"/>
      <c r="AL141" s="2"/>
      <c r="AM141" s="17">
        <v>37895</v>
      </c>
      <c r="AN141" s="18">
        <v>144.33750823903088</v>
      </c>
      <c r="AO141" s="3"/>
      <c r="AP141" s="2"/>
      <c r="AQ141" s="2"/>
      <c r="AR141" s="3"/>
      <c r="AS141" s="19">
        <v>39335</v>
      </c>
      <c r="AT141" s="18">
        <v>93.977882686849568</v>
      </c>
      <c r="AU141" s="3"/>
      <c r="AV141" s="3"/>
      <c r="AW141" s="3"/>
      <c r="AX141" s="5"/>
      <c r="AY141" s="5"/>
      <c r="AZ141" s="5"/>
      <c r="BA141" s="5"/>
      <c r="BB141" s="5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</row>
    <row r="142" spans="1:15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9">
        <v>38138</v>
      </c>
      <c r="Y142" s="18">
        <v>77.945619335347445</v>
      </c>
      <c r="Z142" s="3"/>
      <c r="AA142" s="2"/>
      <c r="AB142" s="2"/>
      <c r="AC142" s="3"/>
      <c r="AD142" s="17">
        <v>37987</v>
      </c>
      <c r="AE142" s="18">
        <v>89.788696499399009</v>
      </c>
      <c r="AF142" s="3"/>
      <c r="AG142" s="2"/>
      <c r="AH142" s="2"/>
      <c r="AI142" s="2"/>
      <c r="AJ142" s="2"/>
      <c r="AK142" s="2"/>
      <c r="AL142" s="2"/>
      <c r="AM142" s="17">
        <v>37987</v>
      </c>
      <c r="AN142" s="18">
        <v>155.80326411987545</v>
      </c>
      <c r="AO142" s="3"/>
      <c r="AP142" s="2"/>
      <c r="AQ142" s="2"/>
      <c r="AR142" s="3"/>
      <c r="AS142" s="19">
        <v>39362</v>
      </c>
      <c r="AT142" s="18">
        <v>94.041094428706316</v>
      </c>
      <c r="AU142" s="3"/>
      <c r="AV142" s="3"/>
      <c r="AW142" s="3"/>
      <c r="AX142" s="5"/>
      <c r="AY142" s="5"/>
      <c r="AZ142" s="5"/>
      <c r="BA142" s="5"/>
      <c r="BB142" s="5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</row>
    <row r="143" spans="1:15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9">
        <v>38168</v>
      </c>
      <c r="Y143" s="18">
        <v>75.302419354838719</v>
      </c>
      <c r="Z143" s="3"/>
      <c r="AA143" s="2"/>
      <c r="AB143" s="2"/>
      <c r="AC143" s="3"/>
      <c r="AD143" s="17">
        <v>38078</v>
      </c>
      <c r="AE143" s="18"/>
      <c r="AF143" s="3"/>
      <c r="AG143" s="2"/>
      <c r="AH143" s="2"/>
      <c r="AI143" s="2"/>
      <c r="AJ143" s="2"/>
      <c r="AK143" s="2"/>
      <c r="AL143" s="2"/>
      <c r="AM143" s="17">
        <v>38078</v>
      </c>
      <c r="AN143" s="18">
        <v>157.10734024676361</v>
      </c>
      <c r="AO143" s="3"/>
      <c r="AP143" s="2"/>
      <c r="AQ143" s="2"/>
      <c r="AR143" s="3"/>
      <c r="AS143" s="19">
        <v>39393</v>
      </c>
      <c r="AT143" s="18">
        <v>94.296470254957498</v>
      </c>
      <c r="AU143" s="3"/>
      <c r="AV143" s="3"/>
      <c r="AW143" s="3"/>
      <c r="AX143" s="5"/>
      <c r="AY143" s="5"/>
      <c r="AZ143" s="5"/>
      <c r="BA143" s="5"/>
      <c r="BB143" s="5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</row>
    <row r="144" spans="1:15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9">
        <v>38198</v>
      </c>
      <c r="Y144" s="18">
        <v>75.42799597180263</v>
      </c>
      <c r="Z144" s="3"/>
      <c r="AA144" s="2"/>
      <c r="AB144" s="2"/>
      <c r="AC144" s="3"/>
      <c r="AD144" s="17">
        <v>38169</v>
      </c>
      <c r="AE144" s="18">
        <v>87.303783513083175</v>
      </c>
      <c r="AF144" s="3"/>
      <c r="AG144" s="2"/>
      <c r="AH144" s="2"/>
      <c r="AI144" s="2"/>
      <c r="AJ144" s="2"/>
      <c r="AK144" s="2"/>
      <c r="AL144" s="2"/>
      <c r="AM144" s="17">
        <v>38169</v>
      </c>
      <c r="AN144" s="18">
        <v>156.58122725130943</v>
      </c>
      <c r="AO144" s="3"/>
      <c r="AP144" s="2"/>
      <c r="AQ144" s="2"/>
      <c r="AR144" s="3"/>
      <c r="AS144" s="19">
        <v>39423</v>
      </c>
      <c r="AT144" s="18">
        <v>94.073377234242713</v>
      </c>
      <c r="AU144" s="3"/>
      <c r="AV144" s="3"/>
      <c r="AW144" s="3"/>
      <c r="AX144" s="5"/>
      <c r="AY144" s="5"/>
      <c r="AZ144" s="5"/>
      <c r="BA144" s="5"/>
      <c r="BB144" s="5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</row>
    <row r="145" spans="1:15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9">
        <v>38230</v>
      </c>
      <c r="Y145" s="18">
        <v>78.304742684157418</v>
      </c>
      <c r="Z145" s="3"/>
      <c r="AA145" s="2"/>
      <c r="AB145" s="2"/>
      <c r="AC145" s="3"/>
      <c r="AD145" s="17">
        <v>38261</v>
      </c>
      <c r="AE145" s="18"/>
      <c r="AF145" s="3"/>
      <c r="AG145" s="2"/>
      <c r="AH145" s="2"/>
      <c r="AI145" s="2"/>
      <c r="AJ145" s="2"/>
      <c r="AK145" s="2"/>
      <c r="AL145" s="2"/>
      <c r="AM145" s="17">
        <v>38261</v>
      </c>
      <c r="AN145" s="18">
        <v>157.48681684572031</v>
      </c>
      <c r="AO145" s="3"/>
      <c r="AP145" s="2"/>
      <c r="AQ145" s="2"/>
      <c r="AR145" s="3"/>
      <c r="AS145" s="19">
        <v>39453</v>
      </c>
      <c r="AT145" s="18">
        <v>93.891042134831466</v>
      </c>
      <c r="AU145" s="3"/>
      <c r="AV145" s="3"/>
      <c r="AW145" s="3"/>
      <c r="AX145" s="5"/>
      <c r="AY145" s="5"/>
      <c r="AZ145" s="5"/>
      <c r="BA145" s="5"/>
      <c r="BB145" s="5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</row>
    <row r="146" spans="1:15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9">
        <v>38260</v>
      </c>
      <c r="Y146" s="18">
        <v>81.552419354838719</v>
      </c>
      <c r="Z146" s="3"/>
      <c r="AA146" s="2"/>
      <c r="AB146" s="2"/>
      <c r="AC146" s="3"/>
      <c r="AD146" s="17">
        <v>38353</v>
      </c>
      <c r="AE146" s="18">
        <v>85.526906144774898</v>
      </c>
      <c r="AF146" s="3"/>
      <c r="AG146" s="2"/>
      <c r="AH146" s="2"/>
      <c r="AI146" s="2"/>
      <c r="AJ146" s="2"/>
      <c r="AK146" s="2"/>
      <c r="AL146" s="2"/>
      <c r="AM146" s="17">
        <v>38353</v>
      </c>
      <c r="AN146" s="18">
        <v>166.12262120285749</v>
      </c>
      <c r="AO146" s="3"/>
      <c r="AP146" s="2"/>
      <c r="AQ146" s="2"/>
      <c r="AR146" s="3"/>
      <c r="AS146" s="19">
        <v>39485</v>
      </c>
      <c r="AT146" s="18">
        <v>93.82742257462688</v>
      </c>
      <c r="AU146" s="3"/>
      <c r="AV146" s="3"/>
      <c r="AW146" s="3"/>
      <c r="AX146" s="5"/>
      <c r="AY146" s="5"/>
      <c r="AZ146" s="5"/>
      <c r="BA146" s="5"/>
      <c r="BB146" s="5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</row>
    <row r="147" spans="1:15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9">
        <v>38289</v>
      </c>
      <c r="Y147" s="18">
        <v>84.437751004016064</v>
      </c>
      <c r="Z147" s="3"/>
      <c r="AA147" s="2"/>
      <c r="AB147" s="2"/>
      <c r="AC147" s="3"/>
      <c r="AD147" s="17">
        <v>38443</v>
      </c>
      <c r="AE147" s="18"/>
      <c r="AF147" s="3"/>
      <c r="AG147" s="2"/>
      <c r="AH147" s="2"/>
      <c r="AI147" s="2"/>
      <c r="AJ147" s="2"/>
      <c r="AK147" s="2"/>
      <c r="AL147" s="2"/>
      <c r="AM147" s="17">
        <v>38443</v>
      </c>
      <c r="AN147" s="18">
        <v>169.36637983627733</v>
      </c>
      <c r="AO147" s="3"/>
      <c r="AP147" s="2"/>
      <c r="AQ147" s="2"/>
      <c r="AR147" s="3"/>
      <c r="AS147" s="19">
        <v>39515</v>
      </c>
      <c r="AT147" s="18">
        <v>93.669530499075776</v>
      </c>
      <c r="AU147" s="3"/>
      <c r="AV147" s="3"/>
      <c r="AW147" s="3"/>
      <c r="AX147" s="5"/>
      <c r="AY147" s="5"/>
      <c r="AZ147" s="5"/>
      <c r="BA147" s="5"/>
      <c r="BB147" s="5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</row>
    <row r="148" spans="1:15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9">
        <v>38321</v>
      </c>
      <c r="Y148" s="18">
        <v>82.865731462925865</v>
      </c>
      <c r="Z148" s="3"/>
      <c r="AA148" s="2"/>
      <c r="AB148" s="2"/>
      <c r="AC148" s="3"/>
      <c r="AD148" s="17">
        <v>38534</v>
      </c>
      <c r="AE148" s="18">
        <v>83.97831204882857</v>
      </c>
      <c r="AF148" s="3"/>
      <c r="AG148" s="2"/>
      <c r="AH148" s="2"/>
      <c r="AI148" s="2"/>
      <c r="AJ148" s="2"/>
      <c r="AK148" s="2"/>
      <c r="AL148" s="2"/>
      <c r="AM148" s="17">
        <v>38534</v>
      </c>
      <c r="AN148" s="18">
        <v>166.57792764702793</v>
      </c>
      <c r="AO148" s="3"/>
      <c r="AP148" s="2"/>
      <c r="AQ148" s="2"/>
      <c r="AR148" s="3"/>
      <c r="AS148" s="19">
        <v>39545</v>
      </c>
      <c r="AT148" s="18">
        <v>93.966869485294126</v>
      </c>
      <c r="AU148" s="3"/>
      <c r="AV148" s="3"/>
      <c r="AW148" s="3"/>
      <c r="AX148" s="5"/>
      <c r="AY148" s="5"/>
      <c r="AZ148" s="5"/>
      <c r="BA148" s="5"/>
      <c r="BB148" s="5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</row>
    <row r="149" spans="1:15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9">
        <v>38352</v>
      </c>
      <c r="Y149" s="18">
        <v>83.466933867735477</v>
      </c>
      <c r="Z149" s="3"/>
      <c r="AA149" s="2"/>
      <c r="AB149" s="2"/>
      <c r="AC149" s="3"/>
      <c r="AD149" s="17">
        <v>38626</v>
      </c>
      <c r="AE149" s="18"/>
      <c r="AF149" s="3"/>
      <c r="AG149" s="2"/>
      <c r="AH149" s="2"/>
      <c r="AI149" s="2"/>
      <c r="AJ149" s="2"/>
      <c r="AK149" s="2"/>
      <c r="AL149" s="2"/>
      <c r="AM149" s="17">
        <v>38626</v>
      </c>
      <c r="AN149" s="18">
        <v>167.52247472196845</v>
      </c>
      <c r="AO149" s="3"/>
      <c r="AP149" s="2"/>
      <c r="AQ149" s="2"/>
      <c r="AR149" s="3"/>
      <c r="AS149" s="19">
        <v>39576</v>
      </c>
      <c r="AT149" s="18">
        <v>93.762772105742926</v>
      </c>
      <c r="AU149" s="3"/>
      <c r="AV149" s="3"/>
      <c r="AW149" s="3"/>
      <c r="AX149" s="5"/>
      <c r="AY149" s="5"/>
      <c r="AZ149" s="5"/>
      <c r="BA149" s="5"/>
      <c r="BB149" s="5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</row>
    <row r="150" spans="1:15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9">
        <v>38383</v>
      </c>
      <c r="Y150" s="18">
        <v>86.130653266331663</v>
      </c>
      <c r="Z150" s="3"/>
      <c r="AA150" s="2"/>
      <c r="AB150" s="2"/>
      <c r="AC150" s="3"/>
      <c r="AD150" s="17">
        <v>38718</v>
      </c>
      <c r="AE150" s="18">
        <v>82.565860422802416</v>
      </c>
      <c r="AF150" s="3"/>
      <c r="AG150" s="2"/>
      <c r="AH150" s="2"/>
      <c r="AI150" s="2"/>
      <c r="AJ150" s="2"/>
      <c r="AK150" s="2"/>
      <c r="AL150" s="2"/>
      <c r="AM150" s="17">
        <v>38718</v>
      </c>
      <c r="AN150" s="18">
        <v>177.15362228497293</v>
      </c>
      <c r="AO150" s="3"/>
      <c r="AP150" s="2"/>
      <c r="AQ150" s="2"/>
      <c r="AR150" s="3"/>
      <c r="AS150" s="19">
        <v>39608</v>
      </c>
      <c r="AT150" s="18">
        <v>93.731871376811583</v>
      </c>
      <c r="AU150" s="3"/>
      <c r="AV150" s="3"/>
      <c r="AW150" s="3"/>
      <c r="AX150" s="5"/>
      <c r="AY150" s="5"/>
      <c r="AZ150" s="5"/>
      <c r="BA150" s="5"/>
      <c r="BB150" s="5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</row>
    <row r="151" spans="1:15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9">
        <v>38411</v>
      </c>
      <c r="Y151" s="18">
        <v>89.579158316633283</v>
      </c>
      <c r="Z151" s="3"/>
      <c r="AA151" s="2"/>
      <c r="AB151" s="2"/>
      <c r="AC151" s="3"/>
      <c r="AD151" s="17">
        <v>38808</v>
      </c>
      <c r="AE151" s="18"/>
      <c r="AF151" s="3"/>
      <c r="AG151" s="2"/>
      <c r="AH151" s="2"/>
      <c r="AI151" s="2"/>
      <c r="AJ151" s="2"/>
      <c r="AK151" s="2"/>
      <c r="AL151" s="2"/>
      <c r="AM151" s="17">
        <v>38808</v>
      </c>
      <c r="AN151" s="18">
        <v>186.30318621437192</v>
      </c>
      <c r="AO151" s="3"/>
      <c r="AP151" s="2"/>
      <c r="AQ151" s="2"/>
      <c r="AR151" s="3"/>
      <c r="AS151" s="19">
        <v>39637</v>
      </c>
      <c r="AT151" s="18"/>
      <c r="AU151" s="3"/>
      <c r="AV151" s="3"/>
      <c r="AW151" s="3"/>
      <c r="AX151" s="5"/>
      <c r="AY151" s="5"/>
      <c r="AZ151" s="5"/>
      <c r="BA151" s="5"/>
      <c r="BB151" s="5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</row>
    <row r="152" spans="1:15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9">
        <v>38412</v>
      </c>
      <c r="Y152" s="18">
        <v>94.789579158316627</v>
      </c>
      <c r="Z152" s="3"/>
      <c r="AA152" s="2"/>
      <c r="AB152" s="2"/>
      <c r="AC152" s="3"/>
      <c r="AD152" s="17">
        <v>38899</v>
      </c>
      <c r="AE152" s="18">
        <v>81.830176784856206</v>
      </c>
      <c r="AF152" s="3"/>
      <c r="AG152" s="2"/>
      <c r="AH152" s="2"/>
      <c r="AI152" s="2"/>
      <c r="AJ152" s="2"/>
      <c r="AK152" s="2"/>
      <c r="AL152" s="2"/>
      <c r="AM152" s="17">
        <v>38899</v>
      </c>
      <c r="AN152" s="18">
        <v>186.86325483164825</v>
      </c>
      <c r="AO152" s="3"/>
      <c r="AP152" s="2"/>
      <c r="AQ152" s="2"/>
      <c r="AR152" s="3"/>
      <c r="AS152" s="19">
        <v>39668</v>
      </c>
      <c r="AT152" s="18"/>
      <c r="AU152" s="3"/>
      <c r="AV152" s="3"/>
      <c r="AW152" s="3"/>
      <c r="AX152" s="5"/>
      <c r="AY152" s="5"/>
      <c r="AZ152" s="5"/>
      <c r="BA152" s="5"/>
      <c r="BB152" s="5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</row>
    <row r="153" spans="1:15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9">
        <v>38443</v>
      </c>
      <c r="Y153" s="18">
        <v>95.304695304695315</v>
      </c>
      <c r="Z153" s="3"/>
      <c r="AA153" s="2"/>
      <c r="AB153" s="2"/>
      <c r="AC153" s="3"/>
      <c r="AD153" s="17">
        <v>38991</v>
      </c>
      <c r="AE153" s="18"/>
      <c r="AF153" s="3"/>
      <c r="AG153" s="2"/>
      <c r="AH153" s="2"/>
      <c r="AI153" s="2"/>
      <c r="AJ153" s="2"/>
      <c r="AK153" s="2"/>
      <c r="AL153" s="2"/>
      <c r="AM153" s="17">
        <v>38991</v>
      </c>
      <c r="AN153" s="18">
        <v>190.104168457459</v>
      </c>
      <c r="AO153" s="3"/>
      <c r="AP153" s="2"/>
      <c r="AQ153" s="2"/>
      <c r="AR153" s="3"/>
      <c r="AS153" s="19">
        <v>39699</v>
      </c>
      <c r="AT153" s="18">
        <v>93.879387938793883</v>
      </c>
      <c r="AU153" s="3"/>
      <c r="AV153" s="3"/>
      <c r="AW153" s="3"/>
      <c r="AX153" s="5"/>
      <c r="AY153" s="5"/>
      <c r="AZ153" s="5"/>
      <c r="BA153" s="5"/>
      <c r="BB153" s="5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</row>
    <row r="154" spans="1:15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9">
        <v>38477</v>
      </c>
      <c r="Y154" s="18">
        <v>95.3</v>
      </c>
      <c r="Z154" s="3"/>
      <c r="AA154" s="2"/>
      <c r="AB154" s="2"/>
      <c r="AC154" s="3"/>
      <c r="AD154" s="17">
        <v>39083</v>
      </c>
      <c r="AE154" s="18">
        <v>81.852539566744326</v>
      </c>
      <c r="AF154" s="3"/>
      <c r="AG154" s="2"/>
      <c r="AH154" s="2"/>
      <c r="AI154" s="2"/>
      <c r="AJ154" s="2"/>
      <c r="AK154" s="2"/>
      <c r="AL154" s="2"/>
      <c r="AM154" s="17">
        <v>39083</v>
      </c>
      <c r="AN154" s="18">
        <v>204.19759303793131</v>
      </c>
      <c r="AO154" s="3"/>
      <c r="AP154" s="2"/>
      <c r="AQ154" s="2"/>
      <c r="AR154" s="3"/>
      <c r="AS154" s="19">
        <v>39729</v>
      </c>
      <c r="AT154" s="18"/>
      <c r="AU154" s="3"/>
      <c r="AV154" s="3"/>
      <c r="AW154" s="3"/>
      <c r="AX154" s="5"/>
      <c r="AY154" s="5"/>
      <c r="AZ154" s="5"/>
      <c r="BA154" s="5"/>
      <c r="BB154" s="5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</row>
    <row r="155" spans="1:15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9">
        <v>38508</v>
      </c>
      <c r="Y155" s="18">
        <v>92.6221335992024</v>
      </c>
      <c r="Z155" s="3"/>
      <c r="AA155" s="2"/>
      <c r="AB155" s="2"/>
      <c r="AC155" s="3"/>
      <c r="AD155" s="17">
        <v>39173</v>
      </c>
      <c r="AE155" s="18"/>
      <c r="AF155" s="3"/>
      <c r="AG155" s="2"/>
      <c r="AH155" s="2"/>
      <c r="AI155" s="2"/>
      <c r="AJ155" s="2"/>
      <c r="AK155" s="2"/>
      <c r="AL155" s="2"/>
      <c r="AM155" s="17">
        <v>39173</v>
      </c>
      <c r="AN155" s="18">
        <v>211.04858634860278</v>
      </c>
      <c r="AO155" s="3"/>
      <c r="AP155" s="2"/>
      <c r="AQ155" s="2"/>
      <c r="AR155" s="3"/>
      <c r="AS155" s="19">
        <v>39753</v>
      </c>
      <c r="AT155" s="18"/>
      <c r="AU155" s="3"/>
      <c r="AV155" s="3"/>
      <c r="AW155" s="3"/>
      <c r="AX155" s="5"/>
      <c r="AY155" s="5"/>
      <c r="AZ155" s="5"/>
      <c r="BA155" s="5"/>
      <c r="BB155" s="5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</row>
    <row r="156" spans="1:15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9">
        <v>38538</v>
      </c>
      <c r="Y156" s="18">
        <v>92.43027888446214</v>
      </c>
      <c r="Z156" s="3"/>
      <c r="AA156" s="2"/>
      <c r="AB156" s="2"/>
      <c r="AC156" s="3"/>
      <c r="AD156" s="17">
        <v>39264</v>
      </c>
      <c r="AE156" s="18">
        <v>81.823708297756795</v>
      </c>
      <c r="AF156" s="3"/>
      <c r="AG156" s="2"/>
      <c r="AH156" s="2"/>
      <c r="AI156" s="2"/>
      <c r="AJ156" s="2"/>
      <c r="AK156" s="2"/>
      <c r="AL156" s="2"/>
      <c r="AM156" s="17">
        <v>39264</v>
      </c>
      <c r="AN156" s="18">
        <v>207.85463743974609</v>
      </c>
      <c r="AO156" s="3"/>
      <c r="AP156" s="2"/>
      <c r="AQ156" s="2"/>
      <c r="AR156" s="3"/>
      <c r="AS156" s="19">
        <v>39790</v>
      </c>
      <c r="AT156" s="18">
        <v>93.134598012646791</v>
      </c>
      <c r="AU156" s="3"/>
      <c r="AV156" s="3"/>
      <c r="AW156" s="3"/>
      <c r="AX156" s="5"/>
      <c r="AY156" s="5"/>
      <c r="AZ156" s="5"/>
      <c r="BA156" s="5"/>
      <c r="BB156" s="5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</row>
    <row r="157" spans="1:15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9">
        <v>38569</v>
      </c>
      <c r="Y157" s="18">
        <v>93.712574850299404</v>
      </c>
      <c r="Z157" s="3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5"/>
      <c r="AY157" s="5"/>
      <c r="AZ157" s="5"/>
      <c r="BA157" s="5"/>
      <c r="BB157" s="5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</row>
    <row r="158" spans="1:15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9">
        <v>38596</v>
      </c>
      <c r="Y158" s="18">
        <v>93.346573982125122</v>
      </c>
      <c r="Z158" s="3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5"/>
      <c r="AY158" s="5"/>
      <c r="AZ158" s="5"/>
      <c r="BA158" s="5"/>
      <c r="BB158" s="5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</row>
    <row r="159" spans="1:15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9">
        <v>38626</v>
      </c>
      <c r="Y159" s="18">
        <v>90.981169474727437</v>
      </c>
      <c r="Z159" s="3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5"/>
      <c r="AY159" s="5"/>
      <c r="AZ159" s="5"/>
      <c r="BA159" s="5"/>
      <c r="BB159" s="5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</row>
    <row r="160" spans="1:15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9">
        <v>38657</v>
      </c>
      <c r="Y160" s="18">
        <v>87.623762376237622</v>
      </c>
      <c r="Z160" s="3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5"/>
      <c r="AY160" s="5"/>
      <c r="AZ160" s="5"/>
      <c r="BA160" s="5"/>
      <c r="BB160" s="5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</row>
    <row r="161" spans="1:15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9">
        <v>38687</v>
      </c>
      <c r="Y161" s="18">
        <v>89.031620553359687</v>
      </c>
      <c r="Z161" s="3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5"/>
      <c r="AY161" s="5"/>
      <c r="AZ161" s="5"/>
      <c r="BA161" s="5"/>
      <c r="BB161" s="5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</row>
    <row r="162" spans="1:15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9">
        <v>38723</v>
      </c>
      <c r="Y162" s="18">
        <v>89.63474827245804</v>
      </c>
      <c r="Z162" s="3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5"/>
      <c r="AY162" s="5"/>
      <c r="AZ162" s="5"/>
      <c r="BA162" s="5"/>
      <c r="BB162" s="5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</row>
    <row r="163" spans="1:15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9">
        <v>38754</v>
      </c>
      <c r="Y163" s="18">
        <v>90.108803165182977</v>
      </c>
      <c r="Z163" s="3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5"/>
      <c r="AY163" s="5"/>
      <c r="AZ163" s="5"/>
      <c r="BA163" s="5"/>
      <c r="BB163" s="5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</row>
    <row r="164" spans="1:15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9">
        <v>38782</v>
      </c>
      <c r="Y164" s="18">
        <v>91.231527093596057</v>
      </c>
      <c r="Z164" s="3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5"/>
      <c r="AY164" s="5"/>
      <c r="AZ164" s="5"/>
      <c r="BA164" s="5"/>
      <c r="BB164" s="5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</row>
    <row r="165" spans="1:15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9">
        <v>38813</v>
      </c>
      <c r="Y165" s="18">
        <v>91.568627450980401</v>
      </c>
      <c r="Z165" s="3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5"/>
      <c r="AY165" s="5"/>
      <c r="AZ165" s="5"/>
      <c r="BA165" s="5"/>
      <c r="BB165" s="5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</row>
    <row r="166" spans="1:15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9">
        <v>38843</v>
      </c>
      <c r="Y166" s="18">
        <v>92.066601371204698</v>
      </c>
      <c r="Z166" s="3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5"/>
      <c r="AY166" s="5"/>
      <c r="AZ166" s="5"/>
      <c r="BA166" s="5"/>
      <c r="BB166" s="5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</row>
    <row r="167" spans="1:15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9">
        <v>38874</v>
      </c>
      <c r="Y167" s="18">
        <v>90.136718749999986</v>
      </c>
      <c r="Z167" s="3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5"/>
      <c r="AY167" s="5"/>
      <c r="AZ167" s="5"/>
      <c r="BA167" s="5"/>
      <c r="BB167" s="5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</row>
    <row r="168" spans="1:15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9">
        <v>38904</v>
      </c>
      <c r="Y168" s="18">
        <v>89.48393378773126</v>
      </c>
      <c r="Z168" s="3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5"/>
      <c r="AY168" s="5"/>
      <c r="AZ168" s="5"/>
      <c r="BA168" s="5"/>
      <c r="BB168" s="5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</row>
    <row r="169" spans="1:15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9">
        <v>38935</v>
      </c>
      <c r="Y169" s="18">
        <v>90.555014605647514</v>
      </c>
      <c r="Z169" s="3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5"/>
      <c r="AY169" s="5"/>
      <c r="AZ169" s="5"/>
      <c r="BA169" s="5"/>
      <c r="BB169" s="5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</row>
    <row r="170" spans="1:15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9">
        <v>38966</v>
      </c>
      <c r="Y170" s="18">
        <v>90.758754863813223</v>
      </c>
      <c r="Z170" s="3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5"/>
      <c r="AY170" s="5"/>
      <c r="AZ170" s="5"/>
      <c r="BA170" s="5"/>
      <c r="BB170" s="5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</row>
    <row r="171" spans="1:15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9">
        <v>38996</v>
      </c>
      <c r="Y171" s="18">
        <v>90.476190476190467</v>
      </c>
      <c r="Z171" s="3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5"/>
      <c r="AY171" s="5"/>
      <c r="AZ171" s="5"/>
      <c r="BA171" s="5"/>
      <c r="BB171" s="5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</row>
    <row r="172" spans="1:15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9">
        <v>39027</v>
      </c>
      <c r="Y172" s="18">
        <v>90.11627906976743</v>
      </c>
      <c r="Z172" s="3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5"/>
      <c r="AY172" s="5"/>
      <c r="AZ172" s="5"/>
      <c r="BA172" s="5"/>
      <c r="BB172" s="5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</row>
    <row r="173" spans="1:15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9">
        <v>39057</v>
      </c>
      <c r="Y173" s="18">
        <v>90.628019323671495</v>
      </c>
      <c r="Z173" s="3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5"/>
      <c r="AY173" s="5"/>
      <c r="AZ173" s="5"/>
      <c r="BA173" s="5"/>
      <c r="BB173" s="5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</row>
    <row r="174" spans="1:15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9">
        <v>39088</v>
      </c>
      <c r="Y174" s="18">
        <v>92.158760890609884</v>
      </c>
      <c r="Z174" s="3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5"/>
      <c r="AY174" s="5"/>
      <c r="AZ174" s="5"/>
      <c r="BA174" s="5"/>
      <c r="BB174" s="5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</row>
    <row r="175" spans="1:15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9">
        <v>39119</v>
      </c>
      <c r="Y175" s="18">
        <v>94.798822374877318</v>
      </c>
      <c r="Z175" s="3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5"/>
      <c r="AY175" s="5"/>
      <c r="AZ175" s="5"/>
      <c r="BA175" s="5"/>
      <c r="BB175" s="5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</row>
    <row r="176" spans="1:15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9">
        <v>39147</v>
      </c>
      <c r="Y176" s="18">
        <v>94.225216554379216</v>
      </c>
      <c r="Z176" s="3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5"/>
      <c r="AY176" s="5"/>
      <c r="AZ176" s="5"/>
      <c r="BA176" s="5"/>
      <c r="BB176" s="5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</row>
    <row r="177" spans="1:15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9">
        <v>39179</v>
      </c>
      <c r="Y177" s="18">
        <v>95.546950629235241</v>
      </c>
      <c r="Z177" s="3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5"/>
      <c r="AY177" s="5"/>
      <c r="AZ177" s="5"/>
      <c r="BA177" s="5"/>
      <c r="BB177" s="5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</row>
    <row r="178" spans="1:15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9">
        <v>39209</v>
      </c>
      <c r="Y178" s="18">
        <v>97.195357833655706</v>
      </c>
      <c r="Z178" s="3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5"/>
      <c r="AY178" s="5"/>
      <c r="AZ178" s="5"/>
      <c r="BA178" s="5"/>
      <c r="BB178" s="5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</row>
    <row r="179" spans="1:15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9">
        <v>39240</v>
      </c>
      <c r="Y179" s="18">
        <v>97.880539499036601</v>
      </c>
      <c r="Z179" s="3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5"/>
      <c r="AY179" s="5"/>
      <c r="AZ179" s="5"/>
      <c r="BA179" s="5"/>
      <c r="BB179" s="5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</row>
    <row r="180" spans="1:15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9">
        <v>39271</v>
      </c>
      <c r="Y180" s="18">
        <v>98.561840843720034</v>
      </c>
      <c r="Z180" s="3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5"/>
      <c r="AY180" s="5"/>
      <c r="AZ180" s="5"/>
      <c r="BA180" s="5"/>
      <c r="BB180" s="5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</row>
    <row r="181" spans="1:15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9">
        <v>39303</v>
      </c>
      <c r="Y181" s="18">
        <v>99.616858237547888</v>
      </c>
      <c r="Z181" s="3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5"/>
      <c r="AY181" s="5"/>
      <c r="AZ181" s="5"/>
      <c r="BA181" s="5"/>
      <c r="BB181" s="5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</row>
    <row r="182" spans="1:15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9">
        <v>39335</v>
      </c>
      <c r="Y182" s="18">
        <v>100.76555023923444</v>
      </c>
      <c r="Z182" s="3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5"/>
      <c r="AY182" s="5"/>
      <c r="AZ182" s="5"/>
      <c r="BA182" s="5"/>
      <c r="BB182" s="5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</row>
    <row r="183" spans="1:15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9">
        <v>39362</v>
      </c>
      <c r="Y183" s="18">
        <v>102.16572504708097</v>
      </c>
      <c r="Z183" s="3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5"/>
      <c r="AY183" s="5"/>
      <c r="AZ183" s="5"/>
      <c r="BA183" s="5"/>
      <c r="BB183" s="5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</row>
    <row r="184" spans="1:15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9">
        <v>39393</v>
      </c>
      <c r="Y184" s="18">
        <v>105.90440487347703</v>
      </c>
      <c r="Z184" s="3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5"/>
      <c r="AY184" s="5"/>
      <c r="AZ184" s="5"/>
      <c r="BA184" s="5"/>
      <c r="BB184" s="5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</row>
    <row r="185" spans="1:15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9">
        <v>39423</v>
      </c>
      <c r="Y185" s="18">
        <v>109.1247672253259</v>
      </c>
      <c r="Z185" s="3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5"/>
      <c r="AY185" s="5"/>
      <c r="AZ185" s="5"/>
      <c r="BA185" s="5"/>
      <c r="BB185" s="5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</row>
    <row r="186" spans="1:15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9">
        <v>39453</v>
      </c>
      <c r="Y186" s="18">
        <v>115.46391752577318</v>
      </c>
      <c r="Z186" s="3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5"/>
      <c r="AY186" s="5"/>
      <c r="AZ186" s="5"/>
      <c r="BA186" s="5"/>
      <c r="BB186" s="5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</row>
    <row r="187" spans="1:15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9">
        <v>39485</v>
      </c>
      <c r="Y187" s="18">
        <v>115.88180978762696</v>
      </c>
      <c r="Z187" s="3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5"/>
      <c r="AY187" s="5"/>
      <c r="AZ187" s="5"/>
      <c r="BA187" s="5"/>
      <c r="BB187" s="5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</row>
    <row r="188" spans="1:15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9">
        <v>39515</v>
      </c>
      <c r="Y188" s="18">
        <v>116.82070240295749</v>
      </c>
      <c r="Z188" s="3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5"/>
      <c r="AY188" s="5"/>
      <c r="AZ188" s="5"/>
      <c r="BA188" s="5"/>
      <c r="BB188" s="5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</row>
    <row r="189" spans="1:15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9">
        <v>39545</v>
      </c>
      <c r="Y189" s="18">
        <v>114.50872359963269</v>
      </c>
      <c r="Z189" s="3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5"/>
      <c r="AY189" s="5"/>
      <c r="AZ189" s="5"/>
      <c r="BA189" s="5"/>
      <c r="BB189" s="5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</row>
    <row r="190" spans="1:15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9">
        <v>39576</v>
      </c>
      <c r="Y190" s="18">
        <v>115.75091575091577</v>
      </c>
      <c r="Z190" s="3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5"/>
      <c r="AY190" s="5"/>
      <c r="AZ190" s="5"/>
      <c r="BA190" s="5"/>
      <c r="BB190" s="5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</row>
    <row r="191" spans="1:15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9">
        <v>39608</v>
      </c>
      <c r="Y191" s="18">
        <v>114.98637602179838</v>
      </c>
      <c r="Z191" s="3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5"/>
      <c r="AY191" s="5"/>
      <c r="AZ191" s="5"/>
      <c r="BA191" s="5"/>
      <c r="BB191" s="5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</row>
    <row r="192" spans="1:15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9">
        <v>39637</v>
      </c>
      <c r="Y192" s="18">
        <v>112.62398557258793</v>
      </c>
      <c r="Z192" s="3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5"/>
      <c r="AY192" s="5"/>
      <c r="AZ192" s="5"/>
      <c r="BA192" s="5"/>
      <c r="BB192" s="5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</row>
    <row r="193" spans="1:15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9">
        <v>39668</v>
      </c>
      <c r="Y193" s="18">
        <v>112.64894592117325</v>
      </c>
      <c r="Z193" s="3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5"/>
      <c r="AY193" s="5"/>
      <c r="AZ193" s="5"/>
      <c r="BA193" s="5"/>
      <c r="BB193" s="5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</row>
    <row r="194" spans="1:15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9">
        <v>39699</v>
      </c>
      <c r="Y194" s="18">
        <v>113.18477251624883</v>
      </c>
      <c r="Z194" s="3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5"/>
      <c r="AY194" s="5"/>
      <c r="AZ194" s="5"/>
      <c r="BA194" s="5"/>
      <c r="BB194" s="5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</row>
    <row r="195" spans="1:15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9">
        <v>39729</v>
      </c>
      <c r="Y195" s="18">
        <v>105.73543015726179</v>
      </c>
      <c r="Z195" s="3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5"/>
      <c r="AY195" s="5"/>
      <c r="AZ195" s="5"/>
      <c r="BA195" s="5"/>
      <c r="BB195" s="5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</row>
    <row r="196" spans="1:15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9">
        <v>39753</v>
      </c>
      <c r="Y196" s="18">
        <v>95.363636363636374</v>
      </c>
      <c r="Z196" s="3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5"/>
      <c r="AY196" s="5"/>
      <c r="AZ196" s="5"/>
      <c r="BA196" s="5"/>
      <c r="BB196" s="5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</row>
    <row r="197" spans="1:15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9">
        <v>39790</v>
      </c>
      <c r="Y197" s="18">
        <v>95.620437956204384</v>
      </c>
      <c r="Z197" s="3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5"/>
      <c r="AY197" s="5"/>
      <c r="AZ197" s="5"/>
      <c r="BA197" s="5"/>
      <c r="BB197" s="5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</row>
    <row r="198" spans="1:15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9">
        <v>39827</v>
      </c>
      <c r="Y198" s="18">
        <v>97.27272727272728</v>
      </c>
      <c r="Z198" s="3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5"/>
      <c r="AY198" s="5"/>
      <c r="AZ198" s="5"/>
      <c r="BA198" s="5"/>
      <c r="BB198" s="5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</row>
    <row r="199" spans="1:15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9">
        <v>39864</v>
      </c>
      <c r="Y199" s="18">
        <v>98.35164835164835</v>
      </c>
      <c r="Z199" s="3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5"/>
      <c r="AY199" s="5"/>
      <c r="AZ199" s="5"/>
      <c r="BA199" s="5"/>
      <c r="BB199" s="5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</row>
    <row r="200" spans="1:15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9">
        <v>39901</v>
      </c>
      <c r="Y200" s="18">
        <v>98.721461187214615</v>
      </c>
      <c r="Z200" s="3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5"/>
      <c r="AY200" s="5"/>
      <c r="AZ200" s="5"/>
      <c r="BA200" s="5"/>
      <c r="BB200" s="5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</row>
    <row r="201" spans="1:15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9">
        <v>39904</v>
      </c>
      <c r="Y201" s="2"/>
      <c r="Z201" s="3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5"/>
      <c r="AY201" s="5"/>
      <c r="AZ201" s="5"/>
      <c r="BA201" s="5"/>
      <c r="BB201" s="5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</row>
    <row r="202" spans="1:15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</row>
    <row r="203" spans="1:15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</row>
    <row r="204" spans="1:15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</row>
    <row r="205" spans="1:15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</row>
    <row r="206" spans="1:15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</row>
    <row r="207" spans="1:15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</row>
    <row r="208" spans="1:15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</row>
    <row r="209" spans="1:15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</row>
    <row r="210" spans="1:15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</row>
    <row r="211" spans="1:15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</row>
    <row r="212" spans="1:15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</row>
    <row r="213" spans="1:15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</row>
    <row r="214" spans="1:15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</row>
    <row r="215" spans="1:15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</row>
    <row r="216" spans="1:15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</row>
    <row r="217" spans="1:15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</row>
    <row r="218" spans="1:15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</row>
    <row r="219" spans="1:15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</row>
    <row r="220" spans="1:15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</row>
    <row r="221" spans="1:15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</row>
    <row r="222" spans="1:15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</row>
    <row r="223" spans="1:15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</row>
    <row r="224" spans="1:15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</row>
    <row r="225" spans="1:15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</row>
    <row r="226" spans="1:15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</row>
    <row r="227" spans="1:15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</row>
    <row r="228" spans="1:15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</row>
    <row r="229" spans="1:15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</row>
    <row r="230" spans="1:15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</row>
    <row r="231" spans="1:15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</row>
    <row r="232" spans="1:15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</row>
    <row r="233" spans="1:15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</row>
    <row r="234" spans="1:15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</row>
    <row r="235" spans="1:15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</row>
    <row r="236" spans="1:15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</row>
    <row r="237" spans="1:15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</row>
    <row r="238" spans="1:15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</row>
    <row r="239" spans="1:15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</row>
    <row r="240" spans="1:15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</row>
    <row r="241" spans="1:15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</row>
    <row r="242" spans="1:15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</row>
    <row r="243" spans="1:15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</row>
    <row r="244" spans="1:15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</row>
    <row r="245" spans="1:15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</row>
    <row r="246" spans="1:15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</row>
    <row r="247" spans="1:15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</row>
    <row r="248" spans="1:15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</row>
    <row r="249" spans="1:15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</row>
    <row r="250" spans="1:15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</row>
    <row r="251" spans="1:15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</row>
    <row r="252" spans="1:15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</row>
    <row r="253" spans="1:15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</row>
    <row r="254" spans="1:15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</row>
    <row r="255" spans="1:15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</row>
    <row r="256" spans="1:15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</row>
    <row r="257" spans="1:15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</row>
    <row r="258" spans="1:15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</row>
    <row r="259" spans="1:15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</row>
    <row r="260" spans="1:15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</row>
    <row r="261" spans="1:15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</row>
    <row r="262" spans="1:15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</row>
    <row r="263" spans="1:15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</row>
    <row r="264" spans="1:15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</row>
    <row r="265" spans="1:15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</row>
    <row r="266" spans="1:15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</row>
    <row r="267" spans="1:15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</row>
    <row r="268" spans="1:15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</row>
    <row r="269" spans="1:15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</row>
    <row r="270" spans="1:15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</row>
    <row r="271" spans="1:15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</row>
    <row r="272" spans="1:15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</row>
    <row r="273" spans="1:15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</row>
    <row r="274" spans="1:15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</row>
    <row r="275" spans="1:15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</row>
    <row r="276" spans="1:15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</row>
    <row r="277" spans="1:15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</row>
    <row r="278" spans="1:15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</row>
    <row r="279" spans="1:15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</row>
    <row r="280" spans="1:15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</row>
    <row r="281" spans="1:15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</row>
    <row r="282" spans="1:15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</row>
    <row r="283" spans="1:15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</row>
    <row r="284" spans="1:15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</row>
    <row r="285" spans="1:15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</row>
    <row r="286" spans="1:15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</row>
    <row r="287" spans="1:15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</row>
    <row r="288" spans="1:15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</row>
    <row r="289" spans="1:15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</row>
    <row r="290" spans="1:15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</row>
    <row r="291" spans="1:15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</row>
    <row r="292" spans="1:15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</row>
    <row r="293" spans="1:15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</row>
    <row r="294" spans="1:15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</row>
    <row r="295" spans="1:15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</row>
    <row r="296" spans="1:15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</row>
    <row r="297" spans="1:15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</row>
    <row r="298" spans="1:15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</row>
    <row r="299" spans="1:15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</row>
    <row r="300" spans="1:15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</row>
    <row r="301" spans="1:15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</row>
    <row r="302" spans="1:15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</row>
    <row r="303" spans="1:15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</row>
    <row r="304" spans="1:15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</row>
    <row r="305" spans="1:15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</row>
    <row r="306" spans="1:15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</row>
    <row r="307" spans="1:15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</row>
    <row r="308" spans="1:15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</row>
    <row r="309" spans="1:15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</row>
    <row r="310" spans="1:15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</row>
    <row r="311" spans="1:15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</row>
    <row r="312" spans="1:15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</row>
    <row r="313" spans="1:15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</row>
    <row r="314" spans="1:15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</row>
    <row r="315" spans="1:15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</row>
    <row r="316" spans="1:15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</row>
    <row r="317" spans="1:15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</row>
    <row r="318" spans="1:15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</row>
    <row r="319" spans="1:15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</row>
    <row r="320" spans="1:15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</row>
    <row r="321" spans="1:15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</row>
    <row r="322" spans="1:15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</row>
    <row r="323" spans="1:15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</row>
    <row r="324" spans="1:15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</row>
    <row r="325" spans="1:15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</row>
    <row r="326" spans="1:15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</row>
    <row r="327" spans="1:15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</row>
    <row r="328" spans="1:15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</row>
    <row r="329" spans="1:15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</row>
    <row r="330" spans="1:15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</row>
    <row r="331" spans="1:15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</row>
    <row r="332" spans="1:15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</row>
    <row r="333" spans="1:15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</row>
    <row r="334" spans="1:15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</row>
    <row r="335" spans="1:15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</row>
    <row r="336" spans="1:15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</row>
    <row r="337" spans="1:15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</row>
    <row r="338" spans="1:15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</row>
    <row r="339" spans="1:15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</row>
    <row r="340" spans="1:15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</row>
    <row r="341" spans="1:15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</row>
    <row r="342" spans="1:15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</row>
    <row r="343" spans="1:15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</row>
    <row r="344" spans="1:15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</row>
    <row r="345" spans="1:15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</row>
    <row r="346" spans="1:15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</row>
    <row r="347" spans="1:15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</row>
    <row r="348" spans="1:15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</row>
    <row r="349" spans="1:15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</row>
    <row r="350" spans="1:15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</row>
    <row r="351" spans="1:15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</row>
    <row r="352" spans="1:15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</row>
    <row r="353" spans="1:15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</row>
    <row r="354" spans="1:15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</row>
    <row r="355" spans="1:15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</row>
    <row r="356" spans="1:15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</row>
    <row r="357" spans="1:15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</row>
    <row r="358" spans="1:15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</row>
    <row r="359" spans="1:15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</row>
    <row r="360" spans="1:15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</row>
    <row r="361" spans="1:15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</row>
    <row r="362" spans="1:15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</row>
    <row r="363" spans="1:15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</row>
    <row r="364" spans="1:15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</row>
    <row r="365" spans="1:15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</row>
    <row r="366" spans="1:15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</row>
    <row r="367" spans="1:15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</row>
    <row r="368" spans="1:15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</row>
    <row r="369" spans="1:15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</row>
    <row r="370" spans="1:15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</row>
    <row r="371" spans="1:15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</row>
    <row r="372" spans="1:15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</row>
    <row r="373" spans="1:15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</row>
    <row r="374" spans="1:15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</row>
    <row r="375" spans="1:15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</row>
    <row r="376" spans="1:15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</row>
    <row r="377" spans="1:15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</row>
    <row r="378" spans="1:15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</row>
    <row r="379" spans="1:15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</row>
    <row r="380" spans="1:15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</row>
    <row r="381" spans="1:15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</row>
    <row r="382" spans="1:15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</row>
    <row r="383" spans="1:15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</row>
    <row r="384" spans="1:15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</row>
    <row r="385" spans="1:15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</row>
    <row r="386" spans="1:15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</row>
    <row r="387" spans="1:15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</row>
    <row r="388" spans="1:15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</row>
    <row r="389" spans="1:15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</row>
    <row r="390" spans="1:15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</row>
    <row r="391" spans="1:15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</row>
    <row r="392" spans="1:15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</row>
    <row r="393" spans="1:15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</row>
    <row r="394" spans="1:15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</row>
    <row r="395" spans="1:15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</row>
    <row r="396" spans="1:15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</row>
    <row r="397" spans="1:15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</row>
    <row r="398" spans="1:15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</row>
    <row r="399" spans="1:15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</row>
    <row r="400" spans="1:15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</row>
    <row r="401" spans="1:15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</row>
    <row r="402" spans="1:15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</row>
    <row r="403" spans="1:15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</row>
    <row r="404" spans="1:15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</row>
    <row r="405" spans="1:15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</row>
    <row r="406" spans="1:15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</row>
    <row r="407" spans="1:15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</row>
    <row r="408" spans="1:15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</row>
    <row r="409" spans="1:15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</row>
    <row r="410" spans="1:15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</row>
    <row r="411" spans="1:15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</row>
    <row r="412" spans="1:15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</row>
    <row r="413" spans="1:15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</row>
    <row r="414" spans="1:15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</row>
    <row r="415" spans="1:15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</row>
    <row r="416" spans="1:15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</row>
    <row r="417" spans="1:15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</row>
    <row r="418" spans="1:15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</row>
    <row r="419" spans="1:15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</row>
    <row r="420" spans="1:15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</row>
    <row r="421" spans="1:15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</row>
    <row r="422" spans="1:15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</row>
    <row r="423" spans="1:15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</row>
    <row r="424" spans="1:15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</row>
    <row r="425" spans="1:15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</row>
    <row r="426" spans="1:15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</row>
    <row r="427" spans="1:15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</row>
    <row r="428" spans="1:15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</row>
    <row r="429" spans="1:15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</row>
    <row r="430" spans="1:15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</row>
    <row r="431" spans="1:15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</row>
    <row r="432" spans="1:15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</row>
    <row r="433" spans="1:15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</row>
    <row r="434" spans="1:15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</row>
    <row r="435" spans="1:15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</row>
    <row r="436" spans="1:15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</row>
    <row r="437" spans="1:15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</row>
    <row r="438" spans="1:15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</row>
    <row r="439" spans="1:15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</row>
    <row r="440" spans="1:15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</row>
    <row r="441" spans="1:15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</row>
    <row r="442" spans="1:15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</row>
    <row r="443" spans="1:15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</row>
    <row r="444" spans="1:15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</row>
    <row r="445" spans="1:15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</row>
    <row r="446" spans="1:15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</row>
    <row r="447" spans="1:15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</row>
    <row r="448" spans="1:15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</row>
    <row r="449" spans="1:15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</row>
    <row r="450" spans="1:15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</row>
    <row r="451" spans="1:15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</row>
    <row r="452" spans="1:15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</row>
    <row r="453" spans="1:15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</row>
    <row r="454" spans="1:15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</row>
    <row r="455" spans="1:15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</row>
    <row r="456" spans="1:15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</row>
    <row r="457" spans="1:15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</row>
    <row r="458" spans="1:15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</row>
    <row r="459" spans="1:15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</row>
    <row r="460" spans="1:15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</row>
    <row r="461" spans="1:15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</row>
    <row r="462" spans="1:15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</row>
    <row r="463" spans="1:15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</row>
    <row r="464" spans="1:15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</row>
    <row r="465" spans="1:15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</row>
    <row r="466" spans="1:15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</row>
    <row r="467" spans="1:15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</row>
    <row r="468" spans="1:15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</row>
    <row r="469" spans="1:15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</row>
    <row r="470" spans="1:15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</row>
    <row r="471" spans="1:15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</row>
    <row r="472" spans="1:15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</row>
    <row r="473" spans="1:15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</row>
    <row r="474" spans="1:15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</row>
    <row r="475" spans="1:15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</row>
    <row r="476" spans="1:15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</row>
    <row r="477" spans="1:15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</row>
    <row r="478" spans="1:15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</row>
    <row r="479" spans="1:15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</row>
    <row r="480" spans="1:15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</row>
    <row r="481" spans="1:15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</row>
    <row r="482" spans="1:15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</row>
    <row r="483" spans="1:15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</row>
    <row r="484" spans="1:15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</row>
    <row r="485" spans="1:15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</row>
    <row r="486" spans="1:15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</row>
    <row r="487" spans="1:15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</row>
    <row r="488" spans="1:15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</row>
    <row r="489" spans="1:15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</row>
    <row r="490" spans="1:15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</row>
    <row r="491" spans="1:15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</row>
    <row r="492" spans="1:15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</row>
    <row r="493" spans="1:15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</row>
    <row r="494" spans="1:15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</row>
    <row r="495" spans="1:15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</row>
    <row r="496" spans="1:15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</row>
    <row r="497" spans="1:15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</row>
    <row r="498" spans="1:15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</row>
    <row r="499" spans="1:15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</row>
    <row r="500" spans="1:15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</row>
    <row r="501" spans="1:15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</row>
    <row r="502" spans="1:15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</row>
    <row r="503" spans="1:15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</row>
    <row r="504" spans="1:15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</row>
    <row r="505" spans="1:15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</row>
    <row r="506" spans="1:15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</row>
    <row r="507" spans="1:15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</row>
    <row r="508" spans="1:15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</row>
    <row r="509" spans="1:15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</row>
    <row r="510" spans="1:15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</row>
    <row r="511" spans="1:15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</row>
    <row r="512" spans="1:15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</row>
    <row r="513" spans="1:15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</row>
    <row r="514" spans="1:15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</row>
    <row r="515" spans="1:158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</row>
    <row r="516" spans="1:158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</row>
    <row r="517" spans="1:158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</row>
    <row r="518" spans="1:158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</row>
    <row r="519" spans="1:158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</row>
    <row r="520" spans="1:158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</row>
    <row r="521" spans="1:158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</row>
    <row r="522" spans="1:158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</row>
    <row r="523" spans="1:158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</row>
    <row r="524" spans="1:158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</row>
    <row r="525" spans="1:158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</row>
    <row r="526" spans="1:158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</row>
    <row r="527" spans="1:158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</row>
    <row r="528" spans="1:158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</row>
    <row r="529" spans="1:158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</row>
    <row r="530" spans="1:158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</row>
    <row r="531" spans="1:158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</row>
    <row r="532" spans="1:158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</row>
    <row r="533" spans="1:158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</row>
    <row r="534" spans="1:158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</row>
    <row r="535" spans="1:158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</row>
    <row r="536" spans="1:158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</row>
    <row r="537" spans="1:158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</row>
    <row r="538" spans="1:158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</row>
    <row r="539" spans="1:158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</row>
    <row r="540" spans="1:158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</row>
    <row r="541" spans="1:158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</row>
    <row r="542" spans="1:158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</row>
    <row r="543" spans="1:158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</row>
    <row r="544" spans="1:158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</row>
    <row r="545" spans="1:158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</row>
    <row r="546" spans="1:158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</row>
    <row r="547" spans="1:158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</row>
    <row r="548" spans="1:158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</row>
    <row r="549" spans="1:158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</row>
    <row r="550" spans="1:158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</row>
    <row r="551" spans="1:158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</row>
    <row r="552" spans="1:158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</row>
    <row r="553" spans="1:158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</row>
    <row r="554" spans="1:158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</row>
    <row r="555" spans="1:158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</row>
    <row r="556" spans="1:158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</row>
    <row r="557" spans="1:158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</row>
    <row r="558" spans="1:158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</row>
    <row r="559" spans="1:158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</row>
    <row r="560" spans="1:158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</row>
    <row r="561" spans="1:158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</row>
    <row r="562" spans="1:158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</row>
    <row r="563" spans="1:158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</row>
    <row r="564" spans="1:158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</row>
    <row r="565" spans="1:158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</row>
    <row r="566" spans="1:158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</row>
    <row r="567" spans="1:158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</row>
    <row r="568" spans="1:158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</row>
    <row r="569" spans="1:158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</row>
    <row r="570" spans="1:158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</row>
    <row r="571" spans="1:158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</row>
    <row r="572" spans="1:158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</row>
    <row r="573" spans="1:158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</row>
    <row r="574" spans="1:158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</row>
    <row r="575" spans="1:158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</row>
    <row r="576" spans="1:158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</row>
    <row r="577" spans="1:158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</row>
    <row r="578" spans="1:158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</row>
    <row r="579" spans="1:158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</row>
    <row r="580" spans="1:158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</row>
    <row r="581" spans="1:158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</row>
    <row r="582" spans="1:158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</row>
    <row r="583" spans="1:158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</row>
    <row r="584" spans="1:158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</row>
    <row r="585" spans="1:158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</row>
    <row r="586" spans="1:158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</row>
    <row r="587" spans="1:158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</row>
    <row r="588" spans="1:158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</row>
    <row r="589" spans="1:158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</row>
    <row r="590" spans="1:158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</row>
    <row r="591" spans="1:158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</row>
    <row r="592" spans="1:158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</row>
    <row r="593" spans="1:158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</row>
    <row r="594" spans="1:158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</row>
    <row r="595" spans="1:158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</row>
    <row r="596" spans="1:158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</row>
    <row r="597" spans="1:158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</row>
    <row r="598" spans="1:158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</row>
    <row r="599" spans="1:158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</row>
    <row r="600" spans="1:158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</row>
    <row r="601" spans="1:158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</row>
    <row r="602" spans="1:158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</row>
    <row r="603" spans="1:158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</row>
    <row r="604" spans="1:158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</row>
    <row r="605" spans="1:158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</row>
    <row r="606" spans="1:158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</row>
    <row r="607" spans="1:158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</row>
    <row r="608" spans="1:158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</row>
    <row r="609" spans="1:158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</row>
    <row r="610" spans="1:158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</row>
    <row r="611" spans="1:158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</row>
    <row r="612" spans="1:158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</row>
    <row r="613" spans="1:158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</row>
    <row r="614" spans="1:158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</row>
    <row r="615" spans="1:158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</row>
    <row r="616" spans="1:158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</row>
    <row r="617" spans="1:158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</row>
    <row r="618" spans="1:158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</row>
    <row r="619" spans="1:158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</row>
    <row r="620" spans="1:158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</row>
    <row r="621" spans="1:158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</row>
    <row r="622" spans="1:158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</row>
    <row r="623" spans="1:158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</row>
    <row r="624" spans="1:158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</row>
    <row r="625" spans="1:158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</row>
    <row r="626" spans="1:158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</row>
    <row r="627" spans="1:158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</row>
    <row r="628" spans="1:158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</row>
    <row r="629" spans="1:158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</row>
    <row r="630" spans="1:158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</row>
    <row r="631" spans="1:158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</row>
    <row r="632" spans="1:158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</row>
    <row r="633" spans="1:158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</row>
    <row r="634" spans="1:158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</row>
    <row r="635" spans="1:158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</row>
    <row r="636" spans="1:158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</row>
    <row r="637" spans="1:158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</row>
    <row r="638" spans="1:158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</row>
    <row r="639" spans="1:158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</row>
    <row r="640" spans="1:158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</row>
    <row r="641" spans="1:158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</row>
    <row r="642" spans="1:158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</row>
    <row r="643" spans="1:158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</row>
    <row r="644" spans="1:158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</row>
    <row r="645" spans="1:158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</row>
    <row r="646" spans="1:158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</row>
    <row r="647" spans="1:158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</row>
    <row r="648" spans="1:158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</row>
    <row r="649" spans="1:158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</row>
    <row r="650" spans="1:158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</row>
    <row r="651" spans="1:158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</row>
    <row r="652" spans="1:158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</row>
    <row r="653" spans="1:158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</row>
    <row r="654" spans="1:158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</row>
    <row r="655" spans="1:158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</row>
    <row r="656" spans="1:158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</row>
    <row r="657" spans="1:158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</row>
    <row r="658" spans="1:158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</row>
    <row r="659" spans="1:158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</row>
    <row r="660" spans="1:158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</row>
    <row r="661" spans="1:158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</row>
    <row r="662" spans="1:158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</row>
    <row r="663" spans="1:158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</row>
    <row r="664" spans="1:158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</row>
    <row r="665" spans="1:158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</row>
    <row r="666" spans="1:158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</row>
    <row r="667" spans="1:158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</row>
    <row r="668" spans="1:158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</row>
    <row r="669" spans="1:158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</row>
    <row r="670" spans="1:158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</row>
    <row r="671" spans="1:158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</row>
    <row r="672" spans="1:158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</row>
    <row r="673" spans="1:158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</row>
    <row r="674" spans="1:158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</row>
    <row r="675" spans="1:158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</row>
    <row r="676" spans="1:158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</row>
    <row r="677" spans="1:158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</row>
    <row r="678" spans="1:158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</row>
    <row r="679" spans="1:158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</row>
    <row r="680" spans="1:158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</row>
    <row r="681" spans="1:158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</row>
    <row r="682" spans="1:158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</row>
    <row r="683" spans="1:158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</row>
    <row r="684" spans="1:158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</row>
    <row r="685" spans="1:158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</row>
    <row r="686" spans="1:158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</row>
    <row r="687" spans="1:158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</row>
    <row r="688" spans="1:158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</row>
    <row r="689" spans="1:158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</row>
    <row r="690" spans="1:158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</row>
    <row r="691" spans="1:158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</row>
    <row r="692" spans="1:158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</row>
    <row r="693" spans="1:158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</row>
    <row r="694" spans="1:158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</row>
    <row r="695" spans="1:158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</row>
    <row r="696" spans="1:158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</row>
    <row r="697" spans="1:158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</row>
    <row r="698" spans="1:158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</row>
    <row r="699" spans="1:158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</row>
    <row r="700" spans="1:158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</row>
    <row r="701" spans="1:158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</row>
    <row r="702" spans="1:158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</row>
    <row r="703" spans="1:158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</row>
    <row r="704" spans="1:158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</row>
    <row r="705" spans="1:158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</row>
    <row r="706" spans="1:158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</row>
    <row r="707" spans="1:158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</row>
    <row r="708" spans="1:158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</row>
    <row r="709" spans="1:158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</row>
    <row r="710" spans="1:158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</row>
    <row r="711" spans="1:158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</row>
    <row r="712" spans="1:158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</row>
    <row r="713" spans="1:158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</row>
    <row r="714" spans="1:158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</row>
    <row r="715" spans="1:158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</row>
    <row r="716" spans="1:158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</row>
    <row r="717" spans="1:158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</row>
    <row r="718" spans="1:158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</row>
    <row r="719" spans="1:158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</row>
    <row r="720" spans="1:158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</row>
    <row r="721" spans="1:158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</row>
    <row r="722" spans="1:158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</row>
    <row r="723" spans="1:158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</row>
    <row r="724" spans="1:158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</row>
    <row r="725" spans="1:158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</row>
    <row r="726" spans="1:158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</row>
    <row r="727" spans="1:158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</row>
    <row r="728" spans="1:158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</row>
    <row r="729" spans="1:158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</row>
    <row r="730" spans="1:158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</row>
    <row r="731" spans="1:158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</row>
    <row r="732" spans="1:158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</row>
    <row r="733" spans="1:158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</row>
    <row r="734" spans="1:158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</row>
    <row r="735" spans="1:158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</row>
    <row r="736" spans="1:158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</row>
    <row r="737" spans="1:158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</row>
    <row r="738" spans="1:158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</row>
    <row r="739" spans="1:158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</row>
    <row r="740" spans="1:158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</row>
    <row r="741" spans="1:158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</row>
    <row r="742" spans="1:158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</row>
    <row r="743" spans="1:158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</row>
    <row r="744" spans="1:158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</row>
    <row r="745" spans="1:158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</row>
    <row r="746" spans="1:158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</row>
    <row r="747" spans="1:158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</row>
    <row r="748" spans="1:158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</row>
    <row r="749" spans="1:158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</row>
    <row r="750" spans="1:158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</row>
    <row r="751" spans="1:158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</row>
    <row r="752" spans="1:158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</row>
    <row r="753" spans="1:158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</row>
    <row r="754" spans="1:158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</row>
    <row r="755" spans="1:158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</row>
    <row r="756" spans="1:158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</row>
    <row r="757" spans="1:158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</row>
    <row r="758" spans="1:158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</row>
    <row r="759" spans="1:158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</row>
    <row r="760" spans="1:158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</row>
    <row r="761" spans="1:158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</row>
    <row r="762" spans="1:158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</row>
    <row r="763" spans="1:158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</row>
    <row r="764" spans="1:158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</row>
    <row r="765" spans="1:158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</row>
    <row r="766" spans="1:158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</row>
    <row r="767" spans="1:158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</row>
    <row r="768" spans="1:158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</row>
    <row r="769" spans="1:158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</row>
    <row r="770" spans="1:158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</row>
    <row r="771" spans="1:158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</row>
    <row r="772" spans="1:158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</row>
    <row r="773" spans="1:158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</row>
    <row r="774" spans="1:158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</row>
    <row r="775" spans="1:158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</row>
    <row r="776" spans="1:158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</row>
    <row r="777" spans="1:158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</row>
    <row r="778" spans="1:158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</row>
    <row r="779" spans="1:158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</row>
    <row r="780" spans="1:158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</row>
    <row r="781" spans="1:158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</row>
    <row r="782" spans="1:158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</row>
    <row r="783" spans="1:158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</row>
    <row r="784" spans="1:158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</row>
    <row r="785" spans="1:158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</row>
    <row r="786" spans="1:158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</row>
    <row r="787" spans="1:158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</row>
    <row r="788" spans="1:158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</row>
    <row r="789" spans="1:158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</row>
    <row r="790" spans="1:158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</row>
    <row r="791" spans="1:158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</row>
    <row r="792" spans="1:158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</row>
    <row r="793" spans="1:158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</row>
    <row r="794" spans="1:158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</row>
    <row r="795" spans="1:158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</row>
    <row r="796" spans="1:158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</row>
    <row r="797" spans="1:158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</row>
    <row r="798" spans="1:158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</row>
    <row r="799" spans="1:158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</row>
    <row r="800" spans="1:158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</row>
    <row r="801" spans="1:158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</row>
    <row r="802" spans="1:158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</row>
    <row r="803" spans="1:158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</row>
    <row r="804" spans="1:158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</row>
    <row r="805" spans="1:158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</row>
    <row r="806" spans="1:158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</row>
    <row r="807" spans="1:158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</row>
    <row r="808" spans="1:158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</row>
    <row r="809" spans="1:158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</row>
    <row r="810" spans="1:158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</row>
    <row r="811" spans="1:158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</row>
    <row r="812" spans="1:158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</row>
    <row r="813" spans="1:158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</row>
    <row r="814" spans="1:158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</row>
    <row r="815" spans="1:158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</row>
    <row r="816" spans="1:158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</row>
    <row r="817" spans="1:158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</row>
    <row r="818" spans="1:158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</row>
    <row r="819" spans="1:158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</row>
    <row r="820" spans="1:158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</row>
    <row r="821" spans="1:158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</row>
    <row r="822" spans="1:158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</row>
    <row r="823" spans="1:158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</row>
    <row r="824" spans="1:158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</row>
    <row r="825" spans="1:158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</row>
    <row r="826" spans="1:158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</row>
    <row r="827" spans="1:158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</row>
    <row r="828" spans="1:158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</row>
    <row r="829" spans="1:158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</row>
    <row r="830" spans="1:158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</row>
    <row r="831" spans="1:158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</row>
    <row r="832" spans="1:158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</row>
    <row r="833" spans="1:158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</row>
    <row r="834" spans="1:158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</row>
    <row r="835" spans="1:158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</row>
    <row r="836" spans="1:158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</row>
    <row r="837" spans="1:158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</row>
    <row r="838" spans="1:158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</row>
    <row r="839" spans="1:158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</row>
    <row r="840" spans="1:158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</row>
    <row r="841" spans="1:158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</row>
    <row r="842" spans="1:158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</row>
    <row r="843" spans="1:158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</row>
    <row r="844" spans="1:158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</row>
    <row r="845" spans="1:158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</row>
    <row r="846" spans="1:158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</row>
    <row r="847" spans="1:158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</row>
    <row r="848" spans="1:158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</row>
    <row r="849" spans="1:158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</row>
    <row r="850" spans="1:158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</row>
    <row r="851" spans="1:158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</row>
    <row r="852" spans="1:158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</row>
    <row r="853" spans="1:158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</row>
    <row r="854" spans="1:158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</row>
    <row r="855" spans="1:158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</row>
    <row r="856" spans="1:158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</row>
    <row r="857" spans="1:158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</row>
    <row r="858" spans="1:158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</row>
    <row r="859" spans="1:158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</row>
    <row r="860" spans="1:158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</row>
    <row r="861" spans="1:158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</row>
    <row r="862" spans="1:158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</row>
    <row r="863" spans="1:158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</row>
    <row r="864" spans="1:158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</row>
    <row r="865" spans="1:158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</row>
    <row r="866" spans="1:158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</row>
    <row r="867" spans="1:158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</row>
    <row r="868" spans="1:158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</row>
    <row r="869" spans="1:158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</row>
    <row r="870" spans="1:158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</row>
    <row r="871" spans="1:158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</row>
    <row r="872" spans="1:158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</row>
    <row r="873" spans="1:158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</row>
    <row r="874" spans="1:158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</row>
    <row r="875" spans="1:158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</row>
    <row r="876" spans="1:158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</row>
    <row r="877" spans="1:158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</row>
    <row r="878" spans="1:158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</row>
    <row r="879" spans="1:158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</row>
    <row r="880" spans="1:158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</row>
    <row r="881" spans="1:158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</row>
    <row r="882" spans="1:158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</row>
    <row r="883" spans="1:158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</row>
    <row r="884" spans="1:158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</row>
    <row r="885" spans="1:158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</row>
    <row r="886" spans="1:158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</row>
    <row r="887" spans="1:158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</row>
    <row r="888" spans="1:158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</row>
    <row r="889" spans="1:158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</row>
    <row r="890" spans="1:158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</row>
    <row r="891" spans="1:158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</row>
    <row r="892" spans="1:158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</row>
    <row r="893" spans="1:158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</row>
    <row r="894" spans="1:158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</row>
    <row r="895" spans="1:158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</row>
    <row r="896" spans="1:158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</row>
    <row r="897" spans="1:158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</row>
    <row r="898" spans="1:158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</row>
    <row r="899" spans="1:158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</row>
    <row r="900" spans="1:158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</row>
    <row r="901" spans="1:158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</row>
    <row r="902" spans="1:158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</row>
    <row r="903" spans="1:158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</row>
    <row r="904" spans="1:158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</row>
    <row r="905" spans="1:158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</row>
    <row r="906" spans="1:158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</row>
    <row r="907" spans="1:158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</row>
    <row r="908" spans="1:158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</row>
    <row r="909" spans="1:158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</row>
    <row r="910" spans="1:158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</row>
    <row r="911" spans="1:158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</row>
    <row r="912" spans="1:158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</row>
    <row r="913" spans="1:158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</row>
    <row r="914" spans="1:158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</row>
    <row r="915" spans="1:158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</row>
    <row r="916" spans="1:158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</row>
    <row r="917" spans="1:158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</row>
    <row r="918" spans="1:158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</row>
    <row r="919" spans="1:158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</row>
    <row r="920" spans="1:158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</row>
    <row r="921" spans="1:158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</row>
    <row r="922" spans="1:158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</row>
    <row r="923" spans="1:158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</row>
    <row r="924" spans="1:158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</row>
    <row r="925" spans="1:158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</row>
    <row r="926" spans="1:158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</row>
    <row r="927" spans="1:158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</row>
    <row r="928" spans="1:158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</row>
    <row r="929" spans="1:158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</row>
    <row r="930" spans="1:158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</row>
    <row r="931" spans="1:158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</row>
    <row r="932" spans="1:158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</row>
    <row r="933" spans="1:158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</row>
    <row r="934" spans="1:158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</row>
    <row r="935" spans="1:158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</row>
    <row r="936" spans="1:158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</row>
    <row r="937" spans="1:158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</row>
    <row r="938" spans="1:158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</row>
    <row r="939" spans="1:158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</row>
    <row r="940" spans="1:158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</row>
    <row r="941" spans="1:158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</row>
    <row r="942" spans="1:158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</row>
    <row r="943" spans="1:158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</row>
    <row r="944" spans="1:158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</row>
    <row r="945" spans="1:158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</row>
    <row r="946" spans="1:158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</row>
    <row r="947" spans="1:158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</row>
    <row r="948" spans="1:158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</row>
    <row r="949" spans="1:158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</row>
    <row r="950" spans="1:158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</row>
    <row r="951" spans="1:158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</row>
    <row r="952" spans="1:158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</row>
    <row r="953" spans="1:158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</row>
    <row r="954" spans="1:158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</row>
    <row r="955" spans="1:158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</row>
    <row r="956" spans="1:158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</row>
    <row r="957" spans="1:158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</row>
    <row r="958" spans="1:158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</row>
    <row r="959" spans="1:158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</row>
    <row r="960" spans="1:158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</row>
    <row r="961" spans="1:158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</row>
    <row r="962" spans="1:158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</row>
    <row r="963" spans="1:158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</row>
    <row r="964" spans="1:158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</row>
    <row r="965" spans="1:158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</row>
    <row r="966" spans="1:158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</row>
    <row r="967" spans="1:158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</row>
    <row r="968" spans="1:158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</row>
    <row r="969" spans="1:158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</row>
    <row r="970" spans="1:158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</row>
    <row r="971" spans="1:158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</row>
    <row r="972" spans="1:158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</row>
    <row r="973" spans="1:158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</row>
    <row r="974" spans="1:158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</row>
    <row r="975" spans="1:158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</row>
    <row r="976" spans="1:158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</row>
    <row r="977" spans="1:158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</row>
    <row r="978" spans="1:158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</row>
    <row r="979" spans="1:158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</row>
    <row r="980" spans="1:158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</row>
    <row r="981" spans="1:158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</row>
    <row r="982" spans="1:158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</row>
    <row r="983" spans="1:158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</row>
    <row r="984" spans="1:158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</row>
    <row r="985" spans="1:158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</row>
    <row r="986" spans="1:158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</row>
    <row r="987" spans="1:158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</row>
    <row r="988" spans="1:158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</row>
    <row r="989" spans="1:158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</row>
    <row r="990" spans="1:158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</row>
    <row r="991" spans="1:158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</row>
    <row r="992" spans="1:158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</row>
    <row r="993" spans="1:158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</row>
    <row r="994" spans="1:158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</row>
    <row r="995" spans="1:158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</row>
    <row r="996" spans="1:158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</row>
    <row r="997" spans="1:158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</row>
    <row r="998" spans="1:158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</row>
    <row r="999" spans="1:158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</row>
    <row r="1000" spans="1:158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</row>
    <row r="1001" spans="1:158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</row>
    <row r="1002" spans="1:158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</row>
    <row r="1003" spans="1:158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</row>
    <row r="1004" spans="1:158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</row>
    <row r="1005" spans="1:158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</row>
    <row r="1006" spans="1:158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</row>
    <row r="1007" spans="1:158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</row>
    <row r="1008" spans="1:158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</row>
    <row r="1009" spans="1:158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</row>
    <row r="1010" spans="1:158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</row>
    <row r="1011" spans="1:158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</row>
    <row r="1012" spans="1:158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</row>
    <row r="1013" spans="1:158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</row>
    <row r="1014" spans="1:158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</row>
    <row r="1015" spans="1:158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</row>
    <row r="1016" spans="1:158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</row>
    <row r="1017" spans="1:158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</row>
    <row r="1018" spans="1:158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</row>
    <row r="1019" spans="1:158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</row>
    <row r="1020" spans="1:158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</row>
    <row r="1021" spans="1:158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</row>
    <row r="1022" spans="1:158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</row>
    <row r="1023" spans="1:158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</row>
    <row r="1024" spans="1:158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</row>
    <row r="1025" spans="1:158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</row>
    <row r="1026" spans="1:158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</row>
    <row r="1027" spans="1:158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</row>
    <row r="1028" spans="1:158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</row>
    <row r="1029" spans="1:158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</row>
  </sheetData>
  <mergeCells count="21">
    <mergeCell ref="BE2:BF2"/>
    <mergeCell ref="BH2:BI2"/>
    <mergeCell ref="B7:G7"/>
    <mergeCell ref="B14:G14"/>
    <mergeCell ref="AD2:AE2"/>
    <mergeCell ref="AG2:AH2"/>
    <mergeCell ref="AJ2:AK2"/>
    <mergeCell ref="AM2:AN2"/>
    <mergeCell ref="AP2:AQ2"/>
    <mergeCell ref="AS2:AT2"/>
    <mergeCell ref="A2:H2"/>
    <mergeCell ref="O2:P2"/>
    <mergeCell ref="R2:S2"/>
    <mergeCell ref="U2:V2"/>
    <mergeCell ref="X2:Y2"/>
    <mergeCell ref="AA2:AB2"/>
    <mergeCell ref="B22:G22"/>
    <mergeCell ref="B26:G26"/>
    <mergeCell ref="B30:G30"/>
    <mergeCell ref="AY2:AZ2"/>
    <mergeCell ref="BB2:BC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Table 10.8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2015-05-21T19:10:08Z</dcterms:created>
  <dcterms:modified xsi:type="dcterms:W3CDTF">2015-05-30T08:00:17Z</dcterms:modified>
</cp:coreProperties>
</file>